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eagle\PEO\Тарифы 2026\Планирование тарифов\!СН 2026\!КОРРЕКТИРОВКА ИП ЭЭ АСКУЭ\"/>
    </mc:Choice>
  </mc:AlternateContent>
  <xr:revisionPtr revIDLastSave="0" documentId="13_ncr:1_{2960FA10-433E-42D0-B4D3-0C6D53F1F0F3}" xr6:coauthVersionLast="47" xr6:coauthVersionMax="47" xr10:uidLastSave="{00000000-0000-0000-0000-000000000000}"/>
  <bookViews>
    <workbookView xWindow="-120" yWindow="-120" windowWidth="29040" windowHeight="15840" xr2:uid="{24B3E7DF-8A42-4445-9E1A-45784E482836}"/>
  </bookViews>
  <sheets>
    <sheet name="Свод 01.04.25" sheetId="1" r:id="rId1"/>
  </sheets>
  <definedNames>
    <definedName name="_xlnm.Print_Area" localSheetId="0">'Свод 01.04.25'!$A$1:$L$41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7" i="1" l="1"/>
  <c r="J30" i="1"/>
  <c r="J29" i="1"/>
  <c r="I31" i="1"/>
  <c r="I36" i="1" s="1"/>
  <c r="I38" i="1" s="1"/>
  <c r="G31" i="1"/>
  <c r="G36" i="1" s="1"/>
  <c r="G38" i="1" s="1"/>
  <c r="E31" i="1"/>
  <c r="E36" i="1" s="1"/>
  <c r="E38" i="1" s="1"/>
  <c r="C31" i="1"/>
  <c r="C36" i="1" s="1"/>
  <c r="C38" i="1" s="1"/>
  <c r="I29" i="1"/>
  <c r="H29" i="1"/>
  <c r="G29" i="1"/>
  <c r="F29" i="1"/>
  <c r="E29" i="1"/>
  <c r="D29" i="1"/>
  <c r="J14" i="1"/>
  <c r="C13" i="1"/>
  <c r="J7" i="1"/>
  <c r="I8" i="1"/>
  <c r="I13" i="1" s="1"/>
  <c r="G8" i="1"/>
  <c r="G13" i="1" s="1"/>
  <c r="G15" i="1" s="1"/>
  <c r="E8" i="1"/>
  <c r="E13" i="1" s="1"/>
  <c r="E15" i="1" s="1"/>
  <c r="C8" i="1"/>
  <c r="J6" i="1"/>
  <c r="J38" i="1" l="1"/>
  <c r="J36" i="1" s="1"/>
  <c r="J31" i="1"/>
  <c r="J8" i="1"/>
  <c r="B6" i="1" l="1"/>
  <c r="I15" i="1"/>
  <c r="J15" i="1" s="1"/>
  <c r="J13" i="1" s="1"/>
</calcChain>
</file>

<file path=xl/sharedStrings.xml><?xml version="1.0" encoding="utf-8"?>
<sst xmlns="http://schemas.openxmlformats.org/spreadsheetml/2006/main" count="39" uniqueCount="15">
  <si>
    <t>Сводная таблица необходимых затрат на реализацию инвестиционной программы гарантирующего поставщика АО "Салехардэнерго"</t>
  </si>
  <si>
    <t>ИТОГО</t>
  </si>
  <si>
    <t>шт.</t>
  </si>
  <si>
    <t>сумма</t>
  </si>
  <si>
    <t>Интелектуальный учет (модемы, антены)</t>
  </si>
  <si>
    <t>Дополнительная функциональная возможность ПК «Энергосфера»:
Расширение с 5750 до 7950 приборов</t>
  </si>
  <si>
    <t>Итого стоимость, без НДС:</t>
  </si>
  <si>
    <t xml:space="preserve">амортизация </t>
  </si>
  <si>
    <t>прибыль</t>
  </si>
  <si>
    <t>Т.В. Меркулова</t>
  </si>
  <si>
    <t>Источники финансирования</t>
  </si>
  <si>
    <t>утверждено в 2024</t>
  </si>
  <si>
    <t>предложение для корректировки в 2025</t>
  </si>
  <si>
    <t>Заместитель генерального директора по экономике</t>
  </si>
  <si>
    <t>амортизация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</si>
</sst>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#,##0.00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3">
    <xf numFmtId="0" fontId="0" fillId="0" borderId="0" xfId="0"/>
    <xf numFmtId="4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164" fontId="4" fillId="0" borderId="1" xfId="1" applyFont="1" applyBorder="1" applyAlignment="1">
      <alignment horizontal="center"/>
    </xf>
    <xf numFmtId="4" fontId="3" fillId="0" borderId="0" xfId="0" applyNumberFormat="1" applyFont="1"/>
    <xf numFmtId="0" fontId="3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4" fillId="0" borderId="6" xfId="1" applyFont="1" applyBorder="1" applyAlignment="1">
      <alignment horizontal="center"/>
    </xf>
    <xf numFmtId="0" fontId="0" fillId="0" borderId="7" xfId="0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164" fontId="4" fillId="0" borderId="5" xfId="1" applyFont="1" applyBorder="1" applyAlignment="1">
      <alignment horizontal="center"/>
    </xf>
    <xf numFmtId="0" fontId="0" fillId="0" borderId="7" xfId="0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164" fontId="3" fillId="0" borderId="0" xfId="0" applyNumberFormat="1" applyFont="1"/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4" fontId="3" fillId="0" borderId="0" xfId="0" applyNumberFormat="1" applyFont="1" applyAlignment="1">
      <alignment horizontal="center" vertical="center"/>
    </xf>
    <xf numFmtId="164" fontId="0" fillId="0" borderId="0" xfId="1" applyFont="1"/>
    <xf numFmtId="2" fontId="3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right" vertical="center"/>
    </xf>
    <xf numFmtId="4" fontId="3" fillId="0" borderId="11" xfId="0" applyNumberFormat="1" applyFont="1" applyBorder="1" applyAlignment="1">
      <alignment horizontal="center" vertical="center"/>
    </xf>
    <xf numFmtId="4" fontId="3" fillId="0" borderId="12" xfId="0" applyNumberFormat="1" applyFont="1" applyBorder="1" applyAlignment="1">
      <alignment horizontal="center" vertical="center"/>
    </xf>
    <xf numFmtId="164" fontId="4" fillId="0" borderId="11" xfId="1" applyFont="1" applyBorder="1" applyAlignment="1">
      <alignment horizontal="center" vertical="center"/>
    </xf>
    <xf numFmtId="164" fontId="4" fillId="0" borderId="7" xfId="1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0" fillId="0" borderId="13" xfId="0" applyBorder="1" applyAlignment="1">
      <alignment horizontal="left" vertical="center"/>
    </xf>
    <xf numFmtId="4" fontId="3" fillId="0" borderId="13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4" fillId="0" borderId="13" xfId="0" applyNumberFormat="1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4" fontId="4" fillId="0" borderId="13" xfId="0" applyNumberFormat="1" applyFont="1" applyBorder="1"/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3" fillId="2" borderId="8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64" fontId="4" fillId="0" borderId="13" xfId="1" applyFont="1" applyBorder="1" applyAlignment="1">
      <alignment horizontal="center"/>
    </xf>
    <xf numFmtId="0" fontId="0" fillId="0" borderId="13" xfId="0" applyBorder="1" applyAlignment="1">
      <alignment horizontal="left" vertical="center" wrapText="1"/>
    </xf>
    <xf numFmtId="164" fontId="4" fillId="0" borderId="13" xfId="1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4" fontId="4" fillId="0" borderId="13" xfId="0" applyNumberFormat="1" applyFont="1" applyBorder="1" applyAlignment="1">
      <alignment horizontal="center" vertical="center"/>
    </xf>
    <xf numFmtId="164" fontId="3" fillId="0" borderId="13" xfId="0" applyNumberFormat="1" applyFont="1" applyBorder="1"/>
    <xf numFmtId="0" fontId="3" fillId="0" borderId="13" xfId="0" applyFont="1" applyBorder="1"/>
    <xf numFmtId="165" fontId="3" fillId="0" borderId="13" xfId="0" applyNumberFormat="1" applyFont="1" applyBorder="1" applyAlignment="1">
      <alignment horizontal="center" vertical="center"/>
    </xf>
    <xf numFmtId="0" fontId="0" fillId="0" borderId="13" xfId="0" applyBorder="1"/>
    <xf numFmtId="4" fontId="4" fillId="0" borderId="13" xfId="0" applyNumberFormat="1" applyFont="1" applyBorder="1" applyAlignment="1">
      <alignment horizontal="center"/>
    </xf>
    <xf numFmtId="0" fontId="0" fillId="0" borderId="0" xfId="0" applyAlignment="1">
      <alignment vertical="center"/>
    </xf>
    <xf numFmtId="0" fontId="0" fillId="0" borderId="13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BFA07-4C04-41DE-B5F9-7844569DCB62}">
  <sheetPr codeName="Лист5">
    <pageSetUpPr fitToPage="1"/>
  </sheetPr>
  <dimension ref="A1:Q49"/>
  <sheetViews>
    <sheetView tabSelected="1" view="pageBreakPreview" topLeftCell="A24" zoomScale="70" zoomScaleNormal="100" zoomScaleSheetLayoutView="70" workbookViewId="0">
      <selection activeCell="C31" sqref="C31"/>
    </sheetView>
  </sheetViews>
  <sheetFormatPr defaultRowHeight="15" x14ac:dyDescent="0.25"/>
  <cols>
    <col min="1" max="1" width="35.5703125" style="2" customWidth="1"/>
    <col min="2" max="2" width="13.7109375" style="2" customWidth="1"/>
    <col min="3" max="3" width="15.7109375" style="3" customWidth="1"/>
    <col min="4" max="4" width="8.28515625" style="3" customWidth="1"/>
    <col min="5" max="5" width="17" style="3" customWidth="1"/>
    <col min="6" max="6" width="9.7109375" style="3" customWidth="1"/>
    <col min="7" max="7" width="15.7109375" style="3" customWidth="1"/>
    <col min="8" max="8" width="8.5703125" style="3" customWidth="1"/>
    <col min="9" max="9" width="15.7109375" style="3" customWidth="1"/>
    <col min="10" max="10" width="18.85546875" style="3" customWidth="1"/>
    <col min="11" max="11" width="15.7109375" style="3" customWidth="1"/>
    <col min="12" max="12" width="19.140625" customWidth="1"/>
    <col min="13" max="13" width="12.42578125" style="1" bestFit="1" customWidth="1"/>
    <col min="14" max="14" width="4.28515625" customWidth="1"/>
    <col min="15" max="15" width="11.42578125" bestFit="1" customWidth="1"/>
    <col min="16" max="16" width="21" customWidth="1"/>
    <col min="17" max="17" width="11.42578125" bestFit="1" customWidth="1"/>
  </cols>
  <sheetData>
    <row r="1" spans="1:17" ht="21.75" hidden="1" customHeight="1" x14ac:dyDescent="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17" ht="15.75" hidden="1" thickBot="1" x14ac:dyDescent="0.3"/>
    <row r="3" spans="1:17" ht="15.75" hidden="1" thickBot="1" x14ac:dyDescent="0.3">
      <c r="A3" s="68"/>
      <c r="B3" s="70">
        <v>2024</v>
      </c>
      <c r="C3" s="71"/>
      <c r="D3" s="70">
        <v>2025</v>
      </c>
      <c r="E3" s="72"/>
      <c r="F3" s="70">
        <v>2026</v>
      </c>
      <c r="G3" s="71"/>
      <c r="H3" s="70">
        <v>2027</v>
      </c>
      <c r="I3" s="71"/>
      <c r="J3" s="4" t="s">
        <v>1</v>
      </c>
      <c r="K3"/>
      <c r="M3" s="5"/>
      <c r="N3" s="6"/>
    </row>
    <row r="4" spans="1:17" ht="15.75" hidden="1" thickBot="1" x14ac:dyDescent="0.3">
      <c r="A4" s="69"/>
      <c r="B4" s="7" t="s">
        <v>2</v>
      </c>
      <c r="C4" s="8" t="s">
        <v>3</v>
      </c>
      <c r="D4" s="9" t="s">
        <v>2</v>
      </c>
      <c r="E4" s="8" t="s">
        <v>3</v>
      </c>
      <c r="F4" s="9" t="s">
        <v>2</v>
      </c>
      <c r="G4" s="8" t="s">
        <v>3</v>
      </c>
      <c r="H4" s="9" t="s">
        <v>2</v>
      </c>
      <c r="I4" s="7" t="s">
        <v>3</v>
      </c>
      <c r="J4" s="10"/>
      <c r="K4"/>
      <c r="M4" s="5"/>
      <c r="N4" s="6"/>
    </row>
    <row r="5" spans="1:17" hidden="1" x14ac:dyDescent="0.25">
      <c r="A5" s="11"/>
      <c r="B5" s="12"/>
      <c r="C5" s="32"/>
      <c r="D5" s="12"/>
      <c r="E5" s="13"/>
      <c r="F5" s="12"/>
      <c r="G5" s="13"/>
      <c r="H5" s="12"/>
      <c r="I5" s="14"/>
      <c r="J5" s="15"/>
      <c r="K5"/>
      <c r="M5" s="5"/>
      <c r="N5" s="6"/>
    </row>
    <row r="6" spans="1:17" ht="30" hidden="1" x14ac:dyDescent="0.25">
      <c r="A6" s="16" t="s">
        <v>4</v>
      </c>
      <c r="B6" s="12">
        <f>373+3</f>
        <v>376</v>
      </c>
      <c r="C6" s="13">
        <v>8549081</v>
      </c>
      <c r="D6" s="12">
        <v>190</v>
      </c>
      <c r="E6" s="13">
        <v>4017982.13</v>
      </c>
      <c r="F6" s="49">
        <v>364</v>
      </c>
      <c r="G6" s="13">
        <v>7761954.6600000001</v>
      </c>
      <c r="H6" s="49">
        <v>279</v>
      </c>
      <c r="I6" s="14">
        <v>6513458.3099999996</v>
      </c>
      <c r="J6" s="38">
        <f>C6+E6+G6+I6</f>
        <v>26842476.099999998</v>
      </c>
      <c r="K6"/>
      <c r="M6" s="5"/>
      <c r="N6" s="6"/>
      <c r="P6" s="47" t="s">
        <v>11</v>
      </c>
    </row>
    <row r="7" spans="1:17" ht="45.75" hidden="1" thickBot="1" x14ac:dyDescent="0.3">
      <c r="A7" s="39" t="s">
        <v>5</v>
      </c>
      <c r="B7" s="25"/>
      <c r="C7" s="35">
        <v>0</v>
      </c>
      <c r="D7" s="25"/>
      <c r="E7" s="35">
        <v>3000000</v>
      </c>
      <c r="F7" s="25"/>
      <c r="G7" s="35">
        <v>0</v>
      </c>
      <c r="H7" s="25"/>
      <c r="I7" s="36">
        <v>0</v>
      </c>
      <c r="J7" s="37">
        <f>C7+E7+G7+I7</f>
        <v>3000000</v>
      </c>
      <c r="K7"/>
      <c r="M7" s="5"/>
      <c r="N7" s="6"/>
    </row>
    <row r="8" spans="1:17" ht="15.75" hidden="1" thickBot="1" x14ac:dyDescent="0.3">
      <c r="A8" s="17" t="s">
        <v>6</v>
      </c>
      <c r="B8" s="18"/>
      <c r="C8" s="19">
        <f>SUM(C6:C7)</f>
        <v>8549081</v>
      </c>
      <c r="D8" s="18"/>
      <c r="E8" s="19">
        <f>SUM(E6:E7)</f>
        <v>7017982.1299999999</v>
      </c>
      <c r="F8" s="18"/>
      <c r="G8" s="19">
        <f>SUM(G6:G7)</f>
        <v>7761954.6600000001</v>
      </c>
      <c r="H8" s="18"/>
      <c r="I8" s="19">
        <f>SUM(I6:I7)</f>
        <v>6513458.3099999996</v>
      </c>
      <c r="J8" s="19">
        <f>SUM(J6:J7)</f>
        <v>29842476.099999998</v>
      </c>
      <c r="K8"/>
      <c r="M8" s="5"/>
      <c r="N8" s="20"/>
    </row>
    <row r="9" spans="1:17" hidden="1" x14ac:dyDescent="0.25">
      <c r="A9" s="21"/>
      <c r="B9" s="22"/>
      <c r="C9" s="23"/>
      <c r="D9" s="22"/>
      <c r="E9" s="23"/>
      <c r="F9" s="22"/>
      <c r="G9" s="23"/>
      <c r="H9" s="22"/>
      <c r="I9" s="23"/>
      <c r="J9" s="20"/>
      <c r="K9"/>
      <c r="M9" s="5"/>
      <c r="N9" s="6"/>
    </row>
    <row r="10" spans="1:17" ht="15" hidden="1" customHeight="1" x14ac:dyDescent="0.25">
      <c r="B10" s="24"/>
      <c r="C10" s="25"/>
      <c r="D10" s="25"/>
      <c r="E10" s="25"/>
      <c r="F10" s="25"/>
      <c r="G10" s="25"/>
      <c r="H10" s="25"/>
      <c r="I10" s="25"/>
      <c r="J10" s="6"/>
      <c r="K10"/>
      <c r="M10" s="5"/>
      <c r="N10" s="6"/>
    </row>
    <row r="11" spans="1:17" hidden="1" x14ac:dyDescent="0.25">
      <c r="B11" s="24"/>
      <c r="C11" s="25"/>
      <c r="D11" s="25"/>
      <c r="E11" s="26"/>
      <c r="F11" s="25"/>
      <c r="G11" s="26"/>
      <c r="H11" s="25"/>
      <c r="I11" s="26"/>
      <c r="J11" s="6"/>
      <c r="K11"/>
      <c r="M11" s="5"/>
      <c r="N11" s="6"/>
    </row>
    <row r="12" spans="1:17" hidden="1" x14ac:dyDescent="0.25">
      <c r="J12"/>
      <c r="K12"/>
    </row>
    <row r="13" spans="1:17" hidden="1" x14ac:dyDescent="0.25">
      <c r="A13" s="40"/>
      <c r="B13" s="41" t="s">
        <v>1</v>
      </c>
      <c r="C13" s="42">
        <f>C14+C15</f>
        <v>8549081</v>
      </c>
      <c r="D13" s="43"/>
      <c r="E13" s="42">
        <f>E8</f>
        <v>7017982.1299999999</v>
      </c>
      <c r="F13" s="43"/>
      <c r="G13" s="42">
        <f>G8</f>
        <v>7761954.6600000001</v>
      </c>
      <c r="H13" s="43"/>
      <c r="I13" s="42">
        <f>I8</f>
        <v>6513458.3099999996</v>
      </c>
      <c r="J13" s="44">
        <f>J14+J15</f>
        <v>29842476.100000001</v>
      </c>
      <c r="K13"/>
      <c r="M13" s="5"/>
      <c r="N13" s="6"/>
    </row>
    <row r="14" spans="1:17" hidden="1" x14ac:dyDescent="0.25">
      <c r="A14" s="64" t="s">
        <v>10</v>
      </c>
      <c r="B14" s="45" t="s">
        <v>7</v>
      </c>
      <c r="C14" s="42">
        <v>5826687.6699999999</v>
      </c>
      <c r="D14" s="42"/>
      <c r="E14" s="42">
        <v>4736549.1900000004</v>
      </c>
      <c r="F14" s="42"/>
      <c r="G14" s="42">
        <v>4736549.1900000004</v>
      </c>
      <c r="H14" s="42"/>
      <c r="I14" s="42">
        <v>4736549.1900000004</v>
      </c>
      <c r="J14" s="46">
        <f>C14+E14+G14+I14</f>
        <v>20036335.240000002</v>
      </c>
      <c r="K14"/>
      <c r="M14" s="5"/>
      <c r="N14" s="6"/>
      <c r="O14" s="27"/>
      <c r="P14" s="27"/>
    </row>
    <row r="15" spans="1:17" hidden="1" x14ac:dyDescent="0.25">
      <c r="A15" s="64"/>
      <c r="B15" s="45" t="s">
        <v>8</v>
      </c>
      <c r="C15" s="42">
        <v>2722393.33</v>
      </c>
      <c r="D15" s="42"/>
      <c r="E15" s="42">
        <f>E13-E14</f>
        <v>2281432.9399999995</v>
      </c>
      <c r="F15" s="42"/>
      <c r="G15" s="42">
        <f t="shared" ref="G15:I15" si="0">G13-G14</f>
        <v>3025405.4699999997</v>
      </c>
      <c r="H15" s="42"/>
      <c r="I15" s="42">
        <f t="shared" si="0"/>
        <v>1776909.1199999992</v>
      </c>
      <c r="J15" s="46">
        <f>C15+E15+G15+I15</f>
        <v>9806140.8599999994</v>
      </c>
      <c r="K15"/>
      <c r="M15" s="5"/>
      <c r="N15" s="6"/>
      <c r="O15" s="1"/>
      <c r="P15" s="1"/>
      <c r="Q15" s="1"/>
    </row>
    <row r="16" spans="1:17" hidden="1" x14ac:dyDescent="0.25">
      <c r="B16" s="25"/>
      <c r="C16" s="25"/>
      <c r="D16" s="25"/>
      <c r="E16" s="26"/>
      <c r="F16" s="25"/>
      <c r="G16" s="28"/>
      <c r="H16" s="25"/>
      <c r="I16" s="28"/>
      <c r="J16" s="25"/>
      <c r="K16" s="28"/>
      <c r="L16" s="6"/>
      <c r="M16" s="5"/>
      <c r="N16" s="6"/>
      <c r="O16" s="1"/>
      <c r="P16" s="1"/>
    </row>
    <row r="17" spans="1:16" hidden="1" x14ac:dyDescent="0.25">
      <c r="B17" s="34"/>
      <c r="C17" s="25"/>
      <c r="D17" s="25"/>
      <c r="E17" s="26"/>
      <c r="F17" s="25"/>
      <c r="G17" s="26"/>
      <c r="H17" s="25"/>
      <c r="I17" s="26"/>
      <c r="J17" s="25"/>
      <c r="K17" s="26"/>
      <c r="L17" s="6"/>
      <c r="M17" s="5"/>
      <c r="N17" s="6"/>
      <c r="P17" s="29"/>
    </row>
    <row r="18" spans="1:16" ht="15" hidden="1" customHeight="1" x14ac:dyDescent="0.25">
      <c r="A18" s="63" t="s">
        <v>13</v>
      </c>
      <c r="B18" s="33"/>
      <c r="E18" s="25" t="s">
        <v>9</v>
      </c>
      <c r="F18" s="25"/>
      <c r="G18" s="26"/>
      <c r="H18" s="25"/>
      <c r="I18" s="26"/>
      <c r="J18" s="25"/>
      <c r="K18" s="26"/>
      <c r="L18" s="6"/>
      <c r="M18" s="5"/>
      <c r="N18" s="6"/>
    </row>
    <row r="19" spans="1:16" hidden="1" x14ac:dyDescent="0.25">
      <c r="B19" s="24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5"/>
      <c r="N19" s="6"/>
    </row>
    <row r="20" spans="1:16" hidden="1" x14ac:dyDescent="0.25">
      <c r="B20" s="24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5"/>
      <c r="N20" s="6"/>
    </row>
    <row r="21" spans="1:16" hidden="1" x14ac:dyDescent="0.25">
      <c r="B21" s="24"/>
      <c r="C21" s="28"/>
      <c r="D21" s="28"/>
      <c r="E21" s="28"/>
      <c r="F21" s="28"/>
      <c r="G21" s="28"/>
      <c r="H21" s="28"/>
      <c r="I21" s="28"/>
      <c r="J21" s="28"/>
      <c r="K21" s="28"/>
      <c r="L21" s="5"/>
      <c r="M21" s="5"/>
      <c r="N21" s="6"/>
    </row>
    <row r="22" spans="1:16" hidden="1" x14ac:dyDescent="0.25">
      <c r="B22" s="24"/>
      <c r="C22" s="25"/>
      <c r="D22" s="25"/>
      <c r="E22" s="30"/>
      <c r="F22" s="25"/>
      <c r="G22" s="30"/>
      <c r="H22" s="25"/>
      <c r="I22" s="30"/>
      <c r="J22" s="25"/>
      <c r="K22" s="30"/>
      <c r="L22" s="6"/>
      <c r="M22" s="5"/>
      <c r="N22" s="6"/>
    </row>
    <row r="23" spans="1:16" hidden="1" x14ac:dyDescent="0.25">
      <c r="B23" s="24"/>
      <c r="C23" s="25"/>
      <c r="D23" s="25"/>
      <c r="E23" s="30"/>
      <c r="F23" s="25"/>
      <c r="G23" s="30"/>
      <c r="H23" s="25"/>
      <c r="I23" s="30"/>
      <c r="J23" s="25"/>
      <c r="K23" s="30"/>
      <c r="L23" s="6"/>
      <c r="M23" s="5"/>
      <c r="N23" s="6"/>
    </row>
    <row r="24" spans="1:16" ht="21.75" customHeight="1" x14ac:dyDescent="0.25">
      <c r="A24" s="65" t="s">
        <v>0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</row>
    <row r="26" spans="1:16" x14ac:dyDescent="0.25">
      <c r="A26" s="66"/>
      <c r="B26" s="51">
        <v>2025</v>
      </c>
      <c r="C26" s="51"/>
      <c r="D26" s="51">
        <v>2026</v>
      </c>
      <c r="E26" s="51"/>
      <c r="F26" s="51">
        <v>2027</v>
      </c>
      <c r="G26" s="51"/>
      <c r="H26" s="67">
        <v>2028</v>
      </c>
      <c r="I26" s="67"/>
      <c r="J26" s="52" t="s">
        <v>1</v>
      </c>
      <c r="K26"/>
      <c r="M26" s="5"/>
      <c r="N26" s="6"/>
    </row>
    <row r="27" spans="1:16" x14ac:dyDescent="0.25">
      <c r="A27" s="66"/>
      <c r="B27" s="43" t="s">
        <v>2</v>
      </c>
      <c r="C27" s="43" t="s">
        <v>3</v>
      </c>
      <c r="D27" s="43" t="s">
        <v>2</v>
      </c>
      <c r="E27" s="43" t="s">
        <v>3</v>
      </c>
      <c r="F27" s="43" t="s">
        <v>2</v>
      </c>
      <c r="G27" s="43" t="s">
        <v>3</v>
      </c>
      <c r="H27" s="43" t="s">
        <v>2</v>
      </c>
      <c r="I27" s="43" t="s">
        <v>3</v>
      </c>
      <c r="J27" s="52"/>
      <c r="K27"/>
      <c r="M27" s="5"/>
      <c r="N27" s="6"/>
    </row>
    <row r="28" spans="1:16" x14ac:dyDescent="0.25">
      <c r="A28" s="41"/>
      <c r="B28" s="43"/>
      <c r="C28" s="42"/>
      <c r="D28" s="43"/>
      <c r="E28" s="42"/>
      <c r="F28" s="43"/>
      <c r="G28" s="42"/>
      <c r="H28" s="43"/>
      <c r="I28" s="42"/>
      <c r="J28" s="52"/>
      <c r="K28"/>
      <c r="M28" s="5"/>
      <c r="N28" s="6"/>
    </row>
    <row r="29" spans="1:16" ht="45" x14ac:dyDescent="0.25">
      <c r="A29" s="53" t="s">
        <v>4</v>
      </c>
      <c r="B29" s="43">
        <v>190</v>
      </c>
      <c r="C29" s="42">
        <v>4017982.13</v>
      </c>
      <c r="D29" s="43">
        <f>336+23</f>
        <v>359</v>
      </c>
      <c r="E29" s="42">
        <f>466170.74+8154203.78</f>
        <v>8620374.5199999996</v>
      </c>
      <c r="F29" s="43">
        <f>249+9</f>
        <v>258</v>
      </c>
      <c r="G29" s="42">
        <f>6013804.65+190422.3</f>
        <v>6204226.9500000002</v>
      </c>
      <c r="H29" s="43">
        <f>283+1</f>
        <v>284</v>
      </c>
      <c r="I29" s="42">
        <f>7317053.5+23100.33</f>
        <v>7340153.8300000001</v>
      </c>
      <c r="J29" s="54">
        <f>C29+E29+G29+I29</f>
        <v>26182737.43</v>
      </c>
      <c r="K29"/>
      <c r="M29" s="5"/>
      <c r="N29" s="6"/>
      <c r="P29" s="48" t="s">
        <v>12</v>
      </c>
    </row>
    <row r="30" spans="1:16" ht="60" customHeight="1" x14ac:dyDescent="0.25">
      <c r="A30" s="55" t="s">
        <v>5</v>
      </c>
      <c r="B30" s="43"/>
      <c r="C30" s="42">
        <v>3000000</v>
      </c>
      <c r="D30" s="43"/>
      <c r="E30" s="42">
        <v>0</v>
      </c>
      <c r="F30" s="43"/>
      <c r="G30" s="42">
        <v>0</v>
      </c>
      <c r="H30" s="43"/>
      <c r="I30" s="42">
        <v>0</v>
      </c>
      <c r="J30" s="54">
        <f>C30+E30+G30+I30</f>
        <v>3000000</v>
      </c>
      <c r="K30"/>
      <c r="M30" s="5"/>
      <c r="N30" s="6"/>
    </row>
    <row r="31" spans="1:16" x14ac:dyDescent="0.25">
      <c r="A31" s="56" t="s">
        <v>6</v>
      </c>
      <c r="B31" s="51"/>
      <c r="C31" s="57">
        <f>SUM(C29:C30)</f>
        <v>7017982.1299999999</v>
      </c>
      <c r="D31" s="51"/>
      <c r="E31" s="57">
        <f>SUM(E29:E30)</f>
        <v>8620374.5199999996</v>
      </c>
      <c r="F31" s="51"/>
      <c r="G31" s="57">
        <f>SUM(G29:G30)</f>
        <v>6204226.9500000002</v>
      </c>
      <c r="H31" s="51"/>
      <c r="I31" s="57">
        <f>SUM(I29:I30)</f>
        <v>7340153.8300000001</v>
      </c>
      <c r="J31" s="57">
        <f>SUM(J29:J30)</f>
        <v>29182737.43</v>
      </c>
      <c r="K31"/>
      <c r="M31" s="5"/>
      <c r="N31" s="20"/>
    </row>
    <row r="32" spans="1:16" ht="15" hidden="1" customHeight="1" x14ac:dyDescent="0.25">
      <c r="A32" s="56"/>
      <c r="B32" s="51"/>
      <c r="C32" s="57"/>
      <c r="D32" s="51"/>
      <c r="E32" s="57"/>
      <c r="F32" s="51"/>
      <c r="G32" s="57"/>
      <c r="H32" s="51"/>
      <c r="I32" s="57"/>
      <c r="J32" s="58"/>
      <c r="K32"/>
      <c r="M32" s="5"/>
      <c r="N32" s="6"/>
    </row>
    <row r="33" spans="1:17" ht="15" hidden="1" customHeight="1" x14ac:dyDescent="0.25">
      <c r="A33" s="41"/>
      <c r="B33" s="43"/>
      <c r="C33" s="43"/>
      <c r="D33" s="43"/>
      <c r="E33" s="43"/>
      <c r="F33" s="43"/>
      <c r="G33" s="43"/>
      <c r="H33" s="43"/>
      <c r="I33" s="43"/>
      <c r="J33" s="59"/>
      <c r="K33"/>
      <c r="M33" s="5"/>
      <c r="N33" s="6"/>
    </row>
    <row r="34" spans="1:17" ht="15" hidden="1" customHeight="1" x14ac:dyDescent="0.25">
      <c r="A34" s="41"/>
      <c r="B34" s="43"/>
      <c r="C34" s="60"/>
      <c r="D34" s="43"/>
      <c r="E34" s="60"/>
      <c r="F34" s="43"/>
      <c r="G34" s="60"/>
      <c r="H34" s="43"/>
      <c r="I34" s="60"/>
      <c r="J34" s="59"/>
      <c r="K34"/>
      <c r="M34" s="5"/>
      <c r="N34" s="6"/>
    </row>
    <row r="35" spans="1:17" ht="15" hidden="1" customHeight="1" x14ac:dyDescent="0.25">
      <c r="A35" s="41"/>
      <c r="B35" s="50"/>
      <c r="C35" s="50"/>
      <c r="D35" s="50"/>
      <c r="E35" s="50"/>
      <c r="F35" s="50"/>
      <c r="G35" s="50"/>
      <c r="H35" s="50"/>
      <c r="I35" s="50"/>
      <c r="J35" s="61"/>
      <c r="K35"/>
    </row>
    <row r="36" spans="1:17" ht="15" hidden="1" customHeight="1" x14ac:dyDescent="0.25">
      <c r="A36" s="40"/>
      <c r="B36" s="43"/>
      <c r="C36" s="42">
        <f>C31</f>
        <v>7017982.1299999999</v>
      </c>
      <c r="D36" s="43"/>
      <c r="E36" s="42">
        <f>E31</f>
        <v>8620374.5199999996</v>
      </c>
      <c r="F36" s="43"/>
      <c r="G36" s="42">
        <f>G31</f>
        <v>6204226.9500000002</v>
      </c>
      <c r="H36" s="43"/>
      <c r="I36" s="42">
        <f>I31</f>
        <v>7340153.8300000001</v>
      </c>
      <c r="J36" s="44">
        <f>J37+J38</f>
        <v>29182737.43</v>
      </c>
      <c r="K36"/>
      <c r="M36" s="5"/>
      <c r="N36" s="6"/>
    </row>
    <row r="37" spans="1:17" x14ac:dyDescent="0.25">
      <c r="A37" s="64" t="s">
        <v>10</v>
      </c>
      <c r="B37" s="42" t="s">
        <v>14</v>
      </c>
      <c r="C37" s="42">
        <v>4736549.1900000004</v>
      </c>
      <c r="D37" s="42"/>
      <c r="E37" s="42">
        <v>7772348.9413935468</v>
      </c>
      <c r="F37" s="42"/>
      <c r="G37" s="42">
        <v>3790989.8823557883</v>
      </c>
      <c r="H37" s="42"/>
      <c r="I37" s="42">
        <v>3716858.4248549752</v>
      </c>
      <c r="J37" s="62">
        <f>C37+E37+G37+I37</f>
        <v>20016746.43860431</v>
      </c>
      <c r="K37"/>
      <c r="M37" s="5"/>
      <c r="N37" s="6"/>
      <c r="O37" s="27"/>
      <c r="P37" s="27"/>
    </row>
    <row r="38" spans="1:17" x14ac:dyDescent="0.25">
      <c r="A38" s="64"/>
      <c r="B38" s="42" t="s">
        <v>8</v>
      </c>
      <c r="C38" s="42">
        <f>C36-C37</f>
        <v>2281432.9399999995</v>
      </c>
      <c r="D38" s="42"/>
      <c r="E38" s="42">
        <f t="shared" ref="E38" si="1">E36-E37</f>
        <v>848025.57860645279</v>
      </c>
      <c r="F38" s="42"/>
      <c r="G38" s="42">
        <f t="shared" ref="G38" si="2">G36-G37</f>
        <v>2413237.0676442119</v>
      </c>
      <c r="H38" s="42"/>
      <c r="I38" s="42">
        <f t="shared" ref="I38" si="3">I36-I37</f>
        <v>3623295.4051450249</v>
      </c>
      <c r="J38" s="62">
        <f>C38+E38+G38+I38</f>
        <v>9165990.9913956895</v>
      </c>
      <c r="K38"/>
      <c r="M38" s="5"/>
      <c r="N38" s="6"/>
      <c r="O38" s="1"/>
      <c r="P38" s="1"/>
      <c r="Q38" s="1"/>
    </row>
    <row r="39" spans="1:17" x14ac:dyDescent="0.25">
      <c r="B39" s="25"/>
      <c r="C39" s="25"/>
      <c r="D39" s="25"/>
      <c r="E39" s="26"/>
      <c r="F39" s="25"/>
      <c r="G39" s="28"/>
      <c r="H39" s="25"/>
      <c r="I39" s="28"/>
      <c r="J39" s="25"/>
      <c r="K39" s="28"/>
      <c r="L39" s="6"/>
      <c r="M39" s="5"/>
      <c r="N39" s="6"/>
      <c r="O39" s="1"/>
      <c r="P39" s="1"/>
    </row>
    <row r="40" spans="1:17" x14ac:dyDescent="0.25">
      <c r="B40" s="34"/>
      <c r="C40" s="25"/>
      <c r="D40" s="25"/>
      <c r="E40" s="26"/>
      <c r="F40" s="25"/>
      <c r="G40" s="26"/>
      <c r="H40" s="25"/>
      <c r="I40" s="26"/>
      <c r="J40" s="25"/>
      <c r="K40" s="26"/>
      <c r="L40" s="6"/>
      <c r="M40" s="5"/>
      <c r="N40" s="6"/>
      <c r="P40" s="29"/>
    </row>
    <row r="41" spans="1:17" ht="15" customHeight="1" x14ac:dyDescent="0.25">
      <c r="A41" s="63" t="s">
        <v>13</v>
      </c>
      <c r="B41" s="33"/>
      <c r="E41" s="25" t="s">
        <v>9</v>
      </c>
      <c r="F41" s="25"/>
      <c r="G41" s="26"/>
      <c r="H41" s="25"/>
      <c r="I41" s="26"/>
      <c r="J41" s="25"/>
      <c r="K41" s="26"/>
      <c r="L41" s="6"/>
      <c r="M41" s="5"/>
      <c r="N41" s="6"/>
    </row>
    <row r="42" spans="1:17" x14ac:dyDescent="0.25">
      <c r="B42" s="24"/>
      <c r="C42" s="25"/>
      <c r="D42" s="25"/>
      <c r="E42" s="25"/>
      <c r="F42" s="25"/>
      <c r="G42" s="28"/>
      <c r="H42" s="25"/>
      <c r="I42" s="28"/>
      <c r="J42" s="25"/>
      <c r="K42" s="28"/>
      <c r="L42" s="6"/>
      <c r="M42" s="5"/>
      <c r="N42" s="6"/>
    </row>
    <row r="43" spans="1:17" x14ac:dyDescent="0.25">
      <c r="B43" s="24"/>
      <c r="C43" s="25"/>
      <c r="D43" s="25"/>
      <c r="E43" s="28"/>
      <c r="F43" s="25"/>
      <c r="G43" s="28"/>
      <c r="H43" s="25"/>
      <c r="I43" s="28"/>
      <c r="J43" s="25"/>
      <c r="K43" s="28"/>
      <c r="L43" s="6"/>
      <c r="M43" s="5"/>
      <c r="N43" s="6"/>
    </row>
    <row r="44" spans="1:17" x14ac:dyDescent="0.25">
      <c r="B44" s="24"/>
      <c r="C44" s="25"/>
      <c r="D44" s="25"/>
      <c r="E44" s="28"/>
      <c r="F44" s="25"/>
      <c r="G44" s="28"/>
      <c r="H44" s="25"/>
      <c r="I44" s="28"/>
      <c r="J44" s="25"/>
      <c r="K44" s="28"/>
      <c r="L44" s="6"/>
      <c r="M44" s="5"/>
      <c r="N44" s="6"/>
    </row>
    <row r="45" spans="1:17" x14ac:dyDescent="0.25">
      <c r="B45" s="24"/>
      <c r="C45" s="25"/>
      <c r="D45" s="25"/>
      <c r="E45" s="25"/>
      <c r="F45" s="25"/>
      <c r="G45" s="28"/>
      <c r="H45" s="25"/>
      <c r="I45" s="28"/>
      <c r="J45" s="25"/>
      <c r="K45" s="28"/>
      <c r="L45" s="6"/>
      <c r="M45" s="5"/>
      <c r="N45" s="6"/>
    </row>
    <row r="46" spans="1:17" x14ac:dyDescent="0.25">
      <c r="B46" s="24"/>
      <c r="C46" s="25"/>
      <c r="D46" s="25"/>
      <c r="E46" s="25"/>
      <c r="F46" s="25"/>
      <c r="G46" s="25"/>
      <c r="H46" s="25"/>
      <c r="I46" s="25"/>
      <c r="J46" s="25"/>
      <c r="K46" s="25"/>
      <c r="L46" s="6"/>
      <c r="M46" s="5"/>
      <c r="N46" s="6"/>
    </row>
    <row r="47" spans="1:17" x14ac:dyDescent="0.25">
      <c r="G47" s="31"/>
      <c r="I47" s="31"/>
      <c r="K47" s="31"/>
    </row>
    <row r="48" spans="1:17" x14ac:dyDescent="0.25">
      <c r="G48" s="31"/>
      <c r="I48" s="31"/>
      <c r="K48" s="31"/>
    </row>
    <row r="49" spans="7:11" x14ac:dyDescent="0.25">
      <c r="G49" s="31"/>
      <c r="I49" s="31"/>
      <c r="K49" s="31"/>
    </row>
  </sheetData>
  <mergeCells count="11">
    <mergeCell ref="A1:L1"/>
    <mergeCell ref="A3:A4"/>
    <mergeCell ref="B3:C3"/>
    <mergeCell ref="D3:E3"/>
    <mergeCell ref="F3:G3"/>
    <mergeCell ref="H3:I3"/>
    <mergeCell ref="A37:A38"/>
    <mergeCell ref="A24:L24"/>
    <mergeCell ref="A26:A27"/>
    <mergeCell ref="H26:I26"/>
    <mergeCell ref="A14:A15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 01.04.25</vt:lpstr>
      <vt:lpstr>'Свод 01.04.25'!Область_печати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Локтева Любовь Александровна</dc:creator>
  <cp:lastModifiedBy>Шипицын Иван Александрович</cp:lastModifiedBy>
  <cp:lastPrinted>2025-04-25T20:32:33Z</cp:lastPrinted>
  <dcterms:created xsi:type="dcterms:W3CDTF">2024-02-26T09:43:05Z</dcterms:created>
  <dcterms:modified xsi:type="dcterms:W3CDTF">2025-04-25T20:33:24Z</dcterms:modified>
</cp:coreProperties>
</file>