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18"/>
  </bookViews>
  <sheets>
    <sheet name="Титульный" sheetId="1" r:id="rId1"/>
    <sheet name="Справочник ГТП" sheetId="2" r:id="rId2"/>
    <sheet name="Январь" sheetId="3" r:id="rId3"/>
    <sheet name="Февраль" sheetId="15" r:id="rId4"/>
    <sheet name="Март" sheetId="16" r:id="rId5"/>
    <sheet name="Апрель" sheetId="18" r:id="rId6"/>
    <sheet name="Май" sheetId="19" r:id="rId7"/>
    <sheet name="Июнь" sheetId="20" r:id="rId8"/>
    <sheet name="Июль" sheetId="21" r:id="rId9"/>
    <sheet name="Август" sheetId="22" r:id="rId10"/>
    <sheet name="Сентябрь" sheetId="23" r:id="rId11"/>
    <sheet name="Октябрь" sheetId="24" r:id="rId12"/>
    <sheet name="Ноябрь" sheetId="25" r:id="rId13"/>
    <sheet name="Декабрь" sheetId="26" r:id="rId14"/>
    <sheet name="I квартал" sheetId="27" r:id="rId15"/>
    <sheet name="II квартал " sheetId="28" r:id="rId16"/>
    <sheet name="III квартал " sheetId="29" r:id="rId17"/>
    <sheet name="IV квартал  " sheetId="30" r:id="rId18"/>
    <sheet name="Год" sheetId="31" r:id="rId19"/>
    <sheet name="Ф9" sheetId="32" r:id="rId20"/>
    <sheet name="Ф10" sheetId="33" r:id="rId21"/>
  </sheets>
  <externalReferences>
    <externalReference r:id="rId22"/>
    <externalReference r:id="rId23"/>
  </externalReferences>
  <definedNames>
    <definedName name="god">[1]Титульный!$F$9</definedName>
    <definedName name="org">[1]Титульный!$F$13</definedName>
    <definedName name="version">[1]Инструкция!$B$3</definedName>
  </definedNames>
  <calcPr calcId="125725"/>
</workbook>
</file>

<file path=xl/calcChain.xml><?xml version="1.0" encoding="utf-8"?>
<calcChain xmlns="http://schemas.openxmlformats.org/spreadsheetml/2006/main">
  <c r="AR16" i="32"/>
  <c r="AC16"/>
  <c r="N16"/>
  <c r="EO9" i="33" l="1"/>
  <c r="EC9"/>
  <c r="DY8"/>
  <c r="EB8" s="1"/>
  <c r="DQ9"/>
  <c r="DM8"/>
  <c r="DP8" s="1"/>
  <c r="DE9"/>
  <c r="DE8"/>
  <c r="CS9"/>
  <c r="CS8"/>
  <c r="CG9"/>
  <c r="CC9"/>
  <c r="BU9"/>
  <c r="BI9"/>
  <c r="BI8"/>
  <c r="BE8"/>
  <c r="AW9"/>
  <c r="AK9"/>
  <c r="AG9"/>
  <c r="AJ9" s="1"/>
  <c r="Y9"/>
  <c r="Y8"/>
  <c r="U10"/>
  <c r="U8"/>
  <c r="M9"/>
  <c r="EO18"/>
  <c r="EK18"/>
  <c r="EN18" s="1"/>
  <c r="EC18"/>
  <c r="DY18"/>
  <c r="EB18" s="1"/>
  <c r="DQ18"/>
  <c r="DM18"/>
  <c r="DP18" s="1"/>
  <c r="DE18"/>
  <c r="DA18" s="1"/>
  <c r="DD18" s="1"/>
  <c r="CS18"/>
  <c r="CO18" s="1"/>
  <c r="CR18" s="1"/>
  <c r="CG18"/>
  <c r="CF18"/>
  <c r="CC18"/>
  <c r="BU18"/>
  <c r="BQ18"/>
  <c r="BT18" s="1"/>
  <c r="BI18"/>
  <c r="BE18" s="1"/>
  <c r="BH18" s="1"/>
  <c r="AW18"/>
  <c r="AS18" s="1"/>
  <c r="AV18" s="1"/>
  <c r="AK18"/>
  <c r="AJ18"/>
  <c r="AG18"/>
  <c r="Y18"/>
  <c r="U18"/>
  <c r="X18" s="1"/>
  <c r="M18"/>
  <c r="I18" s="1"/>
  <c r="L18" s="1"/>
  <c r="EK17"/>
  <c r="EN17" s="1"/>
  <c r="DY17"/>
  <c r="EB17" s="1"/>
  <c r="DM17"/>
  <c r="DP17" s="1"/>
  <c r="DE14"/>
  <c r="DA14" s="1"/>
  <c r="DD14" s="1"/>
  <c r="CO17"/>
  <c r="CO9" s="1"/>
  <c r="CR9" s="1"/>
  <c r="CC17"/>
  <c r="CF17" s="1"/>
  <c r="BQ17"/>
  <c r="BT17" s="1"/>
  <c r="BI14"/>
  <c r="BE14" s="1"/>
  <c r="BH14" s="1"/>
  <c r="AS17"/>
  <c r="AS9" s="1"/>
  <c r="AV9" s="1"/>
  <c r="AG17"/>
  <c r="AJ17" s="1"/>
  <c r="U17"/>
  <c r="X17" s="1"/>
  <c r="FA17"/>
  <c r="FA9" s="1"/>
  <c r="EO14"/>
  <c r="EO8" s="1"/>
  <c r="EC14"/>
  <c r="DY14" s="1"/>
  <c r="EB14" s="1"/>
  <c r="DQ14"/>
  <c r="DM14" s="1"/>
  <c r="DP14" s="1"/>
  <c r="CS14"/>
  <c r="CO14"/>
  <c r="CR14" s="1"/>
  <c r="CG14"/>
  <c r="CC14" s="1"/>
  <c r="CF14" s="1"/>
  <c r="BU14"/>
  <c r="BQ14" s="1"/>
  <c r="BT14" s="1"/>
  <c r="AW14"/>
  <c r="AS14" s="1"/>
  <c r="AK14"/>
  <c r="AG14" s="1"/>
  <c r="AJ14" s="1"/>
  <c r="Y14"/>
  <c r="U14" s="1"/>
  <c r="X14" s="1"/>
  <c r="B14"/>
  <c r="A14"/>
  <c r="FA10"/>
  <c r="EW10" s="1"/>
  <c r="EZ10" s="1"/>
  <c r="EO10"/>
  <c r="EK10" s="1"/>
  <c r="EN10" s="1"/>
  <c r="EC10"/>
  <c r="DY10"/>
  <c r="EB10" s="1"/>
  <c r="DQ10"/>
  <c r="DM10"/>
  <c r="DP10" s="1"/>
  <c r="DE10"/>
  <c r="DA10" s="1"/>
  <c r="DD10" s="1"/>
  <c r="CS10"/>
  <c r="CO10" s="1"/>
  <c r="CR10" s="1"/>
  <c r="CG10"/>
  <c r="CC10"/>
  <c r="CF10" s="1"/>
  <c r="BU10"/>
  <c r="BQ10"/>
  <c r="BT10" s="1"/>
  <c r="BI10"/>
  <c r="BE10" s="1"/>
  <c r="BH10" s="1"/>
  <c r="AW10"/>
  <c r="AS10" s="1"/>
  <c r="AV10" s="1"/>
  <c r="AK10"/>
  <c r="AG10" s="1"/>
  <c r="AJ10" s="1"/>
  <c r="Y10"/>
  <c r="X10"/>
  <c r="M10"/>
  <c r="I10" s="1"/>
  <c r="L10" s="1"/>
  <c r="CF9"/>
  <c r="X8"/>
  <c r="GL11" i="32"/>
  <c r="GI11"/>
  <c r="FW11"/>
  <c r="FW10"/>
  <c r="FT11"/>
  <c r="FH11"/>
  <c r="FH10"/>
  <c r="FE11"/>
  <c r="ES11"/>
  <c r="ES10"/>
  <c r="EP11"/>
  <c r="ED11"/>
  <c r="ED10"/>
  <c r="EA11"/>
  <c r="DO11"/>
  <c r="DO10"/>
  <c r="DO9"/>
  <c r="DL11"/>
  <c r="CZ11"/>
  <c r="CZ10"/>
  <c r="CZ9"/>
  <c r="CW11"/>
  <c r="CK11"/>
  <c r="CK10"/>
  <c r="CK9"/>
  <c r="CH11"/>
  <c r="BV11"/>
  <c r="BV10"/>
  <c r="BV9"/>
  <c r="BS11"/>
  <c r="BS10"/>
  <c r="BG11"/>
  <c r="BG10"/>
  <c r="BG9"/>
  <c r="BD11"/>
  <c r="AR11"/>
  <c r="AR10"/>
  <c r="AO11"/>
  <c r="AC11"/>
  <c r="AC10"/>
  <c r="Z11"/>
  <c r="N11"/>
  <c r="N10"/>
  <c r="K11"/>
  <c r="FW17"/>
  <c r="FT17"/>
  <c r="FH17"/>
  <c r="FE17"/>
  <c r="ES17"/>
  <c r="EP17"/>
  <c r="ED17"/>
  <c r="EA17"/>
  <c r="DO17"/>
  <c r="DL17"/>
  <c r="CZ17"/>
  <c r="CW17"/>
  <c r="CK17"/>
  <c r="CH17"/>
  <c r="BV17"/>
  <c r="BS17"/>
  <c r="BG17"/>
  <c r="BD17"/>
  <c r="AR17"/>
  <c r="AO17"/>
  <c r="AC17"/>
  <c r="Z17"/>
  <c r="N17"/>
  <c r="GL17" s="1"/>
  <c r="GI17" s="1"/>
  <c r="K17"/>
  <c r="FT16"/>
  <c r="FT10" s="1"/>
  <c r="FE16"/>
  <c r="FE10" s="1"/>
  <c r="EP16"/>
  <c r="EP10" s="1"/>
  <c r="EA16"/>
  <c r="EA10" s="1"/>
  <c r="DL16"/>
  <c r="DL10" s="1"/>
  <c r="CW16"/>
  <c r="CW10" s="1"/>
  <c r="CH16"/>
  <c r="CH10" s="1"/>
  <c r="BS16"/>
  <c r="BD16"/>
  <c r="BD10" s="1"/>
  <c r="AO16"/>
  <c r="AO10" s="1"/>
  <c r="Z16"/>
  <c r="Z10" s="1"/>
  <c r="GL16"/>
  <c r="GL10" s="1"/>
  <c r="K16"/>
  <c r="K10" s="1"/>
  <c r="FW15"/>
  <c r="FT15" s="1"/>
  <c r="FT9" s="1"/>
  <c r="FH15"/>
  <c r="FE15" s="1"/>
  <c r="FE9" s="1"/>
  <c r="ES15"/>
  <c r="ES9" s="1"/>
  <c r="EP15"/>
  <c r="EP9" s="1"/>
  <c r="ED15"/>
  <c r="EA15" s="1"/>
  <c r="EA9" s="1"/>
  <c r="DO15"/>
  <c r="DL15"/>
  <c r="DL9" s="1"/>
  <c r="CZ15"/>
  <c r="CW15" s="1"/>
  <c r="CW9" s="1"/>
  <c r="CK15"/>
  <c r="CH15"/>
  <c r="CH9" s="1"/>
  <c r="BV15"/>
  <c r="BS15"/>
  <c r="BS9" s="1"/>
  <c r="BG15"/>
  <c r="BD15"/>
  <c r="BD9" s="1"/>
  <c r="AR15"/>
  <c r="AR9" s="1"/>
  <c r="AC15"/>
  <c r="Z15" s="1"/>
  <c r="Z9" s="1"/>
  <c r="N15"/>
  <c r="K15" s="1"/>
  <c r="K9" s="1"/>
  <c r="B15"/>
  <c r="A15"/>
  <c r="G34" i="31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6"/>
  <c r="F26"/>
  <c r="E26"/>
  <c r="D26"/>
  <c r="G24"/>
  <c r="G33" s="1"/>
  <c r="F24"/>
  <c r="F33" s="1"/>
  <c r="E24"/>
  <c r="E33" s="1"/>
  <c r="D24"/>
  <c r="D33" s="1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10"/>
  <c r="G11" s="1"/>
  <c r="F10"/>
  <c r="F11" s="1"/>
  <c r="E10"/>
  <c r="E11" s="1"/>
  <c r="D10"/>
  <c r="D11" s="1"/>
  <c r="G9"/>
  <c r="F9"/>
  <c r="E9"/>
  <c r="D9"/>
  <c r="I6"/>
  <c r="A3"/>
  <c r="G34" i="30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6"/>
  <c r="F26"/>
  <c r="E26"/>
  <c r="D26"/>
  <c r="G24"/>
  <c r="G33" s="1"/>
  <c r="F24"/>
  <c r="F33" s="1"/>
  <c r="E24"/>
  <c r="E33" s="1"/>
  <c r="D24"/>
  <c r="D33" s="1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10"/>
  <c r="G11" s="1"/>
  <c r="F10"/>
  <c r="F11" s="1"/>
  <c r="E10"/>
  <c r="E11" s="1"/>
  <c r="D10"/>
  <c r="D11" s="1"/>
  <c r="G9"/>
  <c r="F9"/>
  <c r="E9"/>
  <c r="D9"/>
  <c r="I6"/>
  <c r="A3"/>
  <c r="G34" i="29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6"/>
  <c r="F26"/>
  <c r="E26"/>
  <c r="D26"/>
  <c r="G24"/>
  <c r="G33" s="1"/>
  <c r="F24"/>
  <c r="F33" s="1"/>
  <c r="E24"/>
  <c r="E33" s="1"/>
  <c r="D24"/>
  <c r="D33" s="1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10"/>
  <c r="G11" s="1"/>
  <c r="F10"/>
  <c r="F11" s="1"/>
  <c r="E10"/>
  <c r="E11" s="1"/>
  <c r="D10"/>
  <c r="D11" s="1"/>
  <c r="G9"/>
  <c r="F9"/>
  <c r="E9"/>
  <c r="D9"/>
  <c r="I6"/>
  <c r="A3"/>
  <c r="G34" i="28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6"/>
  <c r="F26"/>
  <c r="E26"/>
  <c r="D26"/>
  <c r="G24"/>
  <c r="G33" s="1"/>
  <c r="F24"/>
  <c r="F33" s="1"/>
  <c r="E24"/>
  <c r="E33" s="1"/>
  <c r="D24"/>
  <c r="D33" s="1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10"/>
  <c r="G11" s="1"/>
  <c r="F10"/>
  <c r="F11" s="1"/>
  <c r="E10"/>
  <c r="E11" s="1"/>
  <c r="D10"/>
  <c r="D11" s="1"/>
  <c r="G9"/>
  <c r="F9"/>
  <c r="E9"/>
  <c r="D9"/>
  <c r="I6"/>
  <c r="A3"/>
  <c r="G34" i="27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6"/>
  <c r="F26"/>
  <c r="E26"/>
  <c r="D26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G10"/>
  <c r="G11" s="1"/>
  <c r="F10"/>
  <c r="F11" s="1"/>
  <c r="E10"/>
  <c r="E11" s="1"/>
  <c r="D10"/>
  <c r="D11" s="1"/>
  <c r="G9"/>
  <c r="F9"/>
  <c r="E9"/>
  <c r="D9"/>
  <c r="I6"/>
  <c r="A3"/>
  <c r="K33" i="26"/>
  <c r="J33"/>
  <c r="I33"/>
  <c r="L26"/>
  <c r="K26"/>
  <c r="J26"/>
  <c r="I26"/>
  <c r="K25"/>
  <c r="J25"/>
  <c r="I25"/>
  <c r="K24"/>
  <c r="J24"/>
  <c r="I24"/>
  <c r="L19"/>
  <c r="K19"/>
  <c r="J19"/>
  <c r="I19"/>
  <c r="L12"/>
  <c r="K12"/>
  <c r="J12"/>
  <c r="I12"/>
  <c r="L11"/>
  <c r="L25" s="1"/>
  <c r="K11"/>
  <c r="J11"/>
  <c r="I11"/>
  <c r="L10"/>
  <c r="K10"/>
  <c r="J10"/>
  <c r="I10"/>
  <c r="L9"/>
  <c r="L33" s="1"/>
  <c r="K9"/>
  <c r="J9"/>
  <c r="I9"/>
  <c r="G34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26"/>
  <c r="F26"/>
  <c r="E26"/>
  <c r="D26"/>
  <c r="G12"/>
  <c r="F12"/>
  <c r="E12"/>
  <c r="D12"/>
  <c r="G10"/>
  <c r="G11" s="1"/>
  <c r="F10"/>
  <c r="F11" s="1"/>
  <c r="E10"/>
  <c r="E11" s="1"/>
  <c r="D10"/>
  <c r="D11" s="1"/>
  <c r="G9"/>
  <c r="F9"/>
  <c r="E9"/>
  <c r="D9"/>
  <c r="I6"/>
  <c r="A3"/>
  <c r="K33" i="25"/>
  <c r="J33"/>
  <c r="I33"/>
  <c r="L26"/>
  <c r="K26"/>
  <c r="J26"/>
  <c r="I26"/>
  <c r="K25"/>
  <c r="J25"/>
  <c r="I25"/>
  <c r="K24"/>
  <c r="J24"/>
  <c r="I24"/>
  <c r="L19"/>
  <c r="K19"/>
  <c r="J19"/>
  <c r="I19"/>
  <c r="L12"/>
  <c r="K12"/>
  <c r="J12"/>
  <c r="I12"/>
  <c r="L11"/>
  <c r="L10" s="1"/>
  <c r="G10" s="1"/>
  <c r="G11" s="1"/>
  <c r="K11"/>
  <c r="J11"/>
  <c r="I11"/>
  <c r="K10"/>
  <c r="J10"/>
  <c r="I10"/>
  <c r="L9"/>
  <c r="L33" s="1"/>
  <c r="K9"/>
  <c r="J9"/>
  <c r="I9"/>
  <c r="G34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26"/>
  <c r="F26"/>
  <c r="E26"/>
  <c r="D26"/>
  <c r="G12"/>
  <c r="F12"/>
  <c r="E12"/>
  <c r="D12"/>
  <c r="F10"/>
  <c r="F11" s="1"/>
  <c r="E10"/>
  <c r="E11" s="1"/>
  <c r="D10"/>
  <c r="D11" s="1"/>
  <c r="F24"/>
  <c r="E24"/>
  <c r="D24"/>
  <c r="G9"/>
  <c r="F9"/>
  <c r="E9"/>
  <c r="D9"/>
  <c r="I6"/>
  <c r="A3"/>
  <c r="K33" i="24"/>
  <c r="J33"/>
  <c r="I33"/>
  <c r="L26"/>
  <c r="K26"/>
  <c r="J26"/>
  <c r="I26"/>
  <c r="K25"/>
  <c r="J25"/>
  <c r="I25"/>
  <c r="K24"/>
  <c r="J24"/>
  <c r="I24"/>
  <c r="L19"/>
  <c r="K19"/>
  <c r="J19"/>
  <c r="I19"/>
  <c r="L12"/>
  <c r="K12"/>
  <c r="J12"/>
  <c r="I12"/>
  <c r="L11"/>
  <c r="L33" s="1"/>
  <c r="K11"/>
  <c r="J11"/>
  <c r="I11"/>
  <c r="L10"/>
  <c r="G10" s="1"/>
  <c r="G11" s="1"/>
  <c r="K10"/>
  <c r="J10"/>
  <c r="I10"/>
  <c r="L9"/>
  <c r="L24" s="1"/>
  <c r="K9"/>
  <c r="J9"/>
  <c r="I9"/>
  <c r="G34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26"/>
  <c r="F26"/>
  <c r="E26"/>
  <c r="D26"/>
  <c r="G12"/>
  <c r="F12"/>
  <c r="E12"/>
  <c r="D12"/>
  <c r="F10"/>
  <c r="F11" s="1"/>
  <c r="E10"/>
  <c r="E11" s="1"/>
  <c r="D10"/>
  <c r="D11" s="1"/>
  <c r="G9"/>
  <c r="F9"/>
  <c r="E9"/>
  <c r="D9"/>
  <c r="I6"/>
  <c r="A3"/>
  <c r="K33" i="23"/>
  <c r="J33"/>
  <c r="I33"/>
  <c r="L26"/>
  <c r="K26"/>
  <c r="J26"/>
  <c r="I26"/>
  <c r="K25"/>
  <c r="J25"/>
  <c r="I25"/>
  <c r="K24"/>
  <c r="J24"/>
  <c r="I24"/>
  <c r="L19"/>
  <c r="K19"/>
  <c r="J19"/>
  <c r="I19"/>
  <c r="L12"/>
  <c r="K12"/>
  <c r="J12"/>
  <c r="I12"/>
  <c r="L11"/>
  <c r="L25" s="1"/>
  <c r="K11"/>
  <c r="J11"/>
  <c r="I11"/>
  <c r="L10"/>
  <c r="K10"/>
  <c r="J10"/>
  <c r="I10"/>
  <c r="L9"/>
  <c r="L33" s="1"/>
  <c r="K9"/>
  <c r="J9"/>
  <c r="I9"/>
  <c r="G34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26"/>
  <c r="F26"/>
  <c r="E26"/>
  <c r="D26"/>
  <c r="G12"/>
  <c r="F12"/>
  <c r="E12"/>
  <c r="D12"/>
  <c r="G10"/>
  <c r="G11" s="1"/>
  <c r="F10"/>
  <c r="F11" s="1"/>
  <c r="E10"/>
  <c r="E11" s="1"/>
  <c r="D10"/>
  <c r="D11" s="1"/>
  <c r="G9"/>
  <c r="F9"/>
  <c r="E9"/>
  <c r="D9"/>
  <c r="I6"/>
  <c r="A3"/>
  <c r="K33" i="22"/>
  <c r="J33"/>
  <c r="I33"/>
  <c r="L26"/>
  <c r="K26"/>
  <c r="J26"/>
  <c r="I26"/>
  <c r="K25"/>
  <c r="J25"/>
  <c r="I25"/>
  <c r="K24"/>
  <c r="J24"/>
  <c r="I24"/>
  <c r="L19"/>
  <c r="K19"/>
  <c r="J19"/>
  <c r="I19"/>
  <c r="L12"/>
  <c r="K12"/>
  <c r="J12"/>
  <c r="I12"/>
  <c r="L11"/>
  <c r="L25" s="1"/>
  <c r="K11"/>
  <c r="J11"/>
  <c r="I11"/>
  <c r="K10"/>
  <c r="J10"/>
  <c r="I10"/>
  <c r="K9"/>
  <c r="J9"/>
  <c r="I9"/>
  <c r="G34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26"/>
  <c r="F26"/>
  <c r="E26"/>
  <c r="D26"/>
  <c r="G12"/>
  <c r="F12"/>
  <c r="E12"/>
  <c r="D12"/>
  <c r="E10"/>
  <c r="E11" s="1"/>
  <c r="D10"/>
  <c r="D11" s="1"/>
  <c r="F9"/>
  <c r="E9"/>
  <c r="D9"/>
  <c r="I6"/>
  <c r="A3"/>
  <c r="K33" i="21"/>
  <c r="L26"/>
  <c r="K26"/>
  <c r="J26"/>
  <c r="I26"/>
  <c r="K25"/>
  <c r="J25"/>
  <c r="I25"/>
  <c r="K24"/>
  <c r="J24"/>
  <c r="J33" s="1"/>
  <c r="I24"/>
  <c r="I33" s="1"/>
  <c r="L19"/>
  <c r="K19"/>
  <c r="J19"/>
  <c r="I19"/>
  <c r="L12"/>
  <c r="K12"/>
  <c r="J12"/>
  <c r="I12"/>
  <c r="L11"/>
  <c r="L25" s="1"/>
  <c r="J11"/>
  <c r="I11"/>
  <c r="J10"/>
  <c r="I10"/>
  <c r="L9"/>
  <c r="L24" s="1"/>
  <c r="K9"/>
  <c r="K11" s="1"/>
  <c r="J9"/>
  <c r="I9"/>
  <c r="G34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26"/>
  <c r="F26"/>
  <c r="E26"/>
  <c r="D26"/>
  <c r="G12"/>
  <c r="F12"/>
  <c r="E12"/>
  <c r="D12"/>
  <c r="F9"/>
  <c r="E9"/>
  <c r="D9"/>
  <c r="I6"/>
  <c r="A3"/>
  <c r="L26" i="20"/>
  <c r="K26"/>
  <c r="J26"/>
  <c r="I26"/>
  <c r="K25"/>
  <c r="J25"/>
  <c r="I25"/>
  <c r="K24"/>
  <c r="K33" s="1"/>
  <c r="J24"/>
  <c r="J33" s="1"/>
  <c r="I24"/>
  <c r="I33" s="1"/>
  <c r="L19"/>
  <c r="K19"/>
  <c r="J19"/>
  <c r="I19"/>
  <c r="L12"/>
  <c r="K12"/>
  <c r="J12"/>
  <c r="I12"/>
  <c r="L11"/>
  <c r="L25" s="1"/>
  <c r="K11"/>
  <c r="K10"/>
  <c r="L9"/>
  <c r="L24" s="1"/>
  <c r="L33" s="1"/>
  <c r="K9"/>
  <c r="J9"/>
  <c r="J11" s="1"/>
  <c r="I9"/>
  <c r="I11" s="1"/>
  <c r="G34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26"/>
  <c r="F26"/>
  <c r="E26"/>
  <c r="D26"/>
  <c r="G12"/>
  <c r="F12"/>
  <c r="E12"/>
  <c r="D12"/>
  <c r="F10"/>
  <c r="F11" s="1"/>
  <c r="F9"/>
  <c r="E9"/>
  <c r="D9"/>
  <c r="I6"/>
  <c r="A3"/>
  <c r="L26" i="19"/>
  <c r="K26"/>
  <c r="J26"/>
  <c r="I26"/>
  <c r="K25"/>
  <c r="J25"/>
  <c r="I25"/>
  <c r="K24"/>
  <c r="K33" s="1"/>
  <c r="J24"/>
  <c r="J33" s="1"/>
  <c r="I24"/>
  <c r="I33" s="1"/>
  <c r="L19"/>
  <c r="K19"/>
  <c r="J19"/>
  <c r="I19"/>
  <c r="L12"/>
  <c r="K12"/>
  <c r="J12"/>
  <c r="I12"/>
  <c r="L11"/>
  <c r="L25" s="1"/>
  <c r="K11"/>
  <c r="J11"/>
  <c r="I11"/>
  <c r="L10"/>
  <c r="K10"/>
  <c r="J10"/>
  <c r="I10"/>
  <c r="L9"/>
  <c r="L24" s="1"/>
  <c r="L33" s="1"/>
  <c r="K9"/>
  <c r="J9"/>
  <c r="I9"/>
  <c r="G34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26"/>
  <c r="F26"/>
  <c r="E26"/>
  <c r="D26"/>
  <c r="G12"/>
  <c r="F12"/>
  <c r="E12"/>
  <c r="D12"/>
  <c r="G10"/>
  <c r="G11" s="1"/>
  <c r="E10"/>
  <c r="E11" s="1"/>
  <c r="D10"/>
  <c r="D11" s="1"/>
  <c r="F9"/>
  <c r="E9"/>
  <c r="D9"/>
  <c r="I6"/>
  <c r="A3"/>
  <c r="L26" i="18"/>
  <c r="K26"/>
  <c r="J26"/>
  <c r="I26"/>
  <c r="K25"/>
  <c r="J25"/>
  <c r="I25"/>
  <c r="K24"/>
  <c r="K33" s="1"/>
  <c r="J24"/>
  <c r="J33" s="1"/>
  <c r="I24"/>
  <c r="I33" s="1"/>
  <c r="L19"/>
  <c r="K19"/>
  <c r="J19"/>
  <c r="I19"/>
  <c r="L12"/>
  <c r="K12"/>
  <c r="J12"/>
  <c r="I12"/>
  <c r="L11"/>
  <c r="L9" s="1"/>
  <c r="J11"/>
  <c r="I11"/>
  <c r="L10"/>
  <c r="G10" s="1"/>
  <c r="G11" s="1"/>
  <c r="J10"/>
  <c r="I10"/>
  <c r="K9"/>
  <c r="K11" s="1"/>
  <c r="K10" s="1"/>
  <c r="F10" s="1"/>
  <c r="F11" s="1"/>
  <c r="J9"/>
  <c r="I9"/>
  <c r="G34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E10"/>
  <c r="E11" s="1"/>
  <c r="D10"/>
  <c r="D11" s="1"/>
  <c r="F9"/>
  <c r="E9"/>
  <c r="D9"/>
  <c r="G34" i="16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6"/>
  <c r="F26"/>
  <c r="E26"/>
  <c r="D26"/>
  <c r="F24"/>
  <c r="F33" s="1"/>
  <c r="E24"/>
  <c r="E33" s="1"/>
  <c r="D24"/>
  <c r="D33" s="1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F10"/>
  <c r="F11" s="1"/>
  <c r="E10"/>
  <c r="E11" s="1"/>
  <c r="D10"/>
  <c r="D11" s="1"/>
  <c r="F9"/>
  <c r="E9"/>
  <c r="D9"/>
  <c r="G34" i="15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G26"/>
  <c r="F26"/>
  <c r="E26"/>
  <c r="D26"/>
  <c r="F24"/>
  <c r="F33" s="1"/>
  <c r="E24"/>
  <c r="E33" s="1"/>
  <c r="D24"/>
  <c r="D33" s="1"/>
  <c r="G22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G12"/>
  <c r="F12"/>
  <c r="E12"/>
  <c r="D12"/>
  <c r="F10"/>
  <c r="F11" s="1"/>
  <c r="E10"/>
  <c r="E11" s="1"/>
  <c r="D10"/>
  <c r="D11" s="1"/>
  <c r="F9"/>
  <c r="E9"/>
  <c r="D9"/>
  <c r="E33" i="3"/>
  <c r="F33"/>
  <c r="D33"/>
  <c r="G26"/>
  <c r="F26"/>
  <c r="E26"/>
  <c r="D26"/>
  <c r="E25"/>
  <c r="F25"/>
  <c r="D25"/>
  <c r="F24"/>
  <c r="E24"/>
  <c r="D24"/>
  <c r="G22"/>
  <c r="F22"/>
  <c r="E22"/>
  <c r="D22"/>
  <c r="G21"/>
  <c r="F21"/>
  <c r="E21"/>
  <c r="D21"/>
  <c r="G20"/>
  <c r="F20"/>
  <c r="E20"/>
  <c r="D20"/>
  <c r="G19"/>
  <c r="F19"/>
  <c r="E19"/>
  <c r="D19"/>
  <c r="G12"/>
  <c r="F12"/>
  <c r="E12"/>
  <c r="D12"/>
  <c r="E11"/>
  <c r="F11"/>
  <c r="D11"/>
  <c r="F10"/>
  <c r="E10"/>
  <c r="D10"/>
  <c r="F9"/>
  <c r="E9"/>
  <c r="D9"/>
  <c r="G26" i="18"/>
  <c r="F26"/>
  <c r="E26"/>
  <c r="D26"/>
  <c r="F24"/>
  <c r="F33" s="1"/>
  <c r="E24"/>
  <c r="E33" s="1"/>
  <c r="D24"/>
  <c r="D33" s="1"/>
  <c r="I6"/>
  <c r="A3"/>
  <c r="I24" i="16"/>
  <c r="I25" s="1"/>
  <c r="J24"/>
  <c r="J25" s="1"/>
  <c r="K24"/>
  <c r="K25"/>
  <c r="I26"/>
  <c r="J26"/>
  <c r="K26"/>
  <c r="L26"/>
  <c r="I33"/>
  <c r="J33"/>
  <c r="K33"/>
  <c r="L19"/>
  <c r="K19"/>
  <c r="J19"/>
  <c r="I19"/>
  <c r="L12"/>
  <c r="K12"/>
  <c r="J12"/>
  <c r="I12"/>
  <c r="L11"/>
  <c r="L9" s="1"/>
  <c r="J11"/>
  <c r="I11"/>
  <c r="L10"/>
  <c r="G10" s="1"/>
  <c r="G11" s="1"/>
  <c r="J10"/>
  <c r="I10"/>
  <c r="K9"/>
  <c r="K11" s="1"/>
  <c r="J9"/>
  <c r="I9"/>
  <c r="I6"/>
  <c r="A3"/>
  <c r="L26" i="15"/>
  <c r="K26"/>
  <c r="J26"/>
  <c r="I26"/>
  <c r="K24"/>
  <c r="K33" s="1"/>
  <c r="J24"/>
  <c r="J33" s="1"/>
  <c r="I24"/>
  <c r="I33" s="1"/>
  <c r="J20"/>
  <c r="I20"/>
  <c r="L19"/>
  <c r="K19"/>
  <c r="J19"/>
  <c r="I19"/>
  <c r="I11" s="1"/>
  <c r="L12"/>
  <c r="K12"/>
  <c r="L11"/>
  <c r="L10" s="1"/>
  <c r="G10" s="1"/>
  <c r="G11" s="1"/>
  <c r="K11"/>
  <c r="J11"/>
  <c r="K10"/>
  <c r="J10"/>
  <c r="K9"/>
  <c r="J9"/>
  <c r="I6"/>
  <c r="A3"/>
  <c r="A3" i="3"/>
  <c r="G34"/>
  <c r="F34"/>
  <c r="E34"/>
  <c r="D34"/>
  <c r="G32"/>
  <c r="F32"/>
  <c r="E32"/>
  <c r="D32"/>
  <c r="G31"/>
  <c r="F31"/>
  <c r="E31"/>
  <c r="D31"/>
  <c r="G30"/>
  <c r="F30"/>
  <c r="E30"/>
  <c r="D30"/>
  <c r="G29"/>
  <c r="F29"/>
  <c r="E29"/>
  <c r="D29"/>
  <c r="G28"/>
  <c r="F28"/>
  <c r="E28"/>
  <c r="D28"/>
  <c r="G27"/>
  <c r="F27"/>
  <c r="E27"/>
  <c r="D27"/>
  <c r="K26"/>
  <c r="I26"/>
  <c r="I20"/>
  <c r="L19"/>
  <c r="K19"/>
  <c r="J19"/>
  <c r="J11" s="1"/>
  <c r="I19"/>
  <c r="G18"/>
  <c r="F18"/>
  <c r="E18"/>
  <c r="D18"/>
  <c r="G17"/>
  <c r="F17"/>
  <c r="E17"/>
  <c r="D17"/>
  <c r="G16"/>
  <c r="F16"/>
  <c r="E16"/>
  <c r="D16"/>
  <c r="G15"/>
  <c r="F15"/>
  <c r="E15"/>
  <c r="D15"/>
  <c r="G14"/>
  <c r="F14"/>
  <c r="E14"/>
  <c r="D14"/>
  <c r="G13"/>
  <c r="F13"/>
  <c r="E13"/>
  <c r="D13"/>
  <c r="L12"/>
  <c r="K12"/>
  <c r="J12"/>
  <c r="J26" s="1"/>
  <c r="K11"/>
  <c r="I11"/>
  <c r="K10"/>
  <c r="I10"/>
  <c r="K9"/>
  <c r="I9"/>
  <c r="I24" s="1"/>
  <c r="I6"/>
  <c r="B1" i="1"/>
  <c r="N9" i="32" l="1"/>
  <c r="EK14" i="33"/>
  <c r="EK9"/>
  <c r="EN9" s="1"/>
  <c r="EC8"/>
  <c r="DY9"/>
  <c r="EB9" s="1"/>
  <c r="DQ8"/>
  <c r="DM9"/>
  <c r="DP9" s="1"/>
  <c r="DA8"/>
  <c r="DD8" s="1"/>
  <c r="CR17"/>
  <c r="CO8"/>
  <c r="CR8" s="1"/>
  <c r="CG8"/>
  <c r="CC8"/>
  <c r="CF8" s="1"/>
  <c r="BU8"/>
  <c r="BQ9"/>
  <c r="BT9" s="1"/>
  <c r="BQ8"/>
  <c r="BT8" s="1"/>
  <c r="AV14"/>
  <c r="AS8"/>
  <c r="AV8" s="1"/>
  <c r="AW8"/>
  <c r="AV17"/>
  <c r="AK8"/>
  <c r="AG8"/>
  <c r="AJ8" s="1"/>
  <c r="U9"/>
  <c r="X9" s="1"/>
  <c r="FW9" i="32"/>
  <c r="FH9"/>
  <c r="ED9"/>
  <c r="AO15"/>
  <c r="AO9" s="1"/>
  <c r="AC9"/>
  <c r="L24" i="26"/>
  <c r="G24" s="1"/>
  <c r="L24" i="25"/>
  <c r="G24" s="1"/>
  <c r="G25" s="1"/>
  <c r="L25"/>
  <c r="L25" i="24"/>
  <c r="L24" i="23"/>
  <c r="G24" s="1"/>
  <c r="L9" i="22"/>
  <c r="L10"/>
  <c r="G10" s="1"/>
  <c r="G11" s="1"/>
  <c r="G9" i="21"/>
  <c r="L10"/>
  <c r="G10" s="1"/>
  <c r="G11" s="1"/>
  <c r="L33"/>
  <c r="G9" i="20"/>
  <c r="L10"/>
  <c r="G10" s="1"/>
  <c r="G11" s="1"/>
  <c r="G9" i="19"/>
  <c r="G9" i="18"/>
  <c r="L24"/>
  <c r="L25"/>
  <c r="G9" i="16"/>
  <c r="L24"/>
  <c r="L9" i="15"/>
  <c r="BH8" i="33"/>
  <c r="FA14"/>
  <c r="EW17"/>
  <c r="FA18"/>
  <c r="EW18" s="1"/>
  <c r="EZ18" s="1"/>
  <c r="I17"/>
  <c r="BE17"/>
  <c r="DA17"/>
  <c r="M14"/>
  <c r="GI16" i="32"/>
  <c r="GI10" s="1"/>
  <c r="GL15"/>
  <c r="G25" i="31"/>
  <c r="F25"/>
  <c r="E25"/>
  <c r="D25"/>
  <c r="G25" i="30"/>
  <c r="F25"/>
  <c r="E25"/>
  <c r="D25"/>
  <c r="G25" i="29"/>
  <c r="F25"/>
  <c r="E25"/>
  <c r="D25"/>
  <c r="G25" i="28"/>
  <c r="F25"/>
  <c r="E25"/>
  <c r="D25"/>
  <c r="G24" i="27"/>
  <c r="F24"/>
  <c r="E24"/>
  <c r="D24"/>
  <c r="F24" i="26"/>
  <c r="E24"/>
  <c r="D24"/>
  <c r="E33" i="25"/>
  <c r="E25"/>
  <c r="D33"/>
  <c r="D25"/>
  <c r="G33"/>
  <c r="F33"/>
  <c r="F25"/>
  <c r="G24" i="24"/>
  <c r="F24"/>
  <c r="E24"/>
  <c r="D24"/>
  <c r="F24" i="23"/>
  <c r="E24"/>
  <c r="D24"/>
  <c r="E24" i="22"/>
  <c r="D24"/>
  <c r="F24"/>
  <c r="K10" i="21"/>
  <c r="F10" s="1"/>
  <c r="F11" s="1"/>
  <c r="F24"/>
  <c r="E24"/>
  <c r="D24"/>
  <c r="G24"/>
  <c r="J10" i="20"/>
  <c r="E10" s="1"/>
  <c r="E11" s="1"/>
  <c r="I10"/>
  <c r="D10" s="1"/>
  <c r="D11" s="1"/>
  <c r="E24"/>
  <c r="D24"/>
  <c r="G24"/>
  <c r="F24"/>
  <c r="D24" i="19"/>
  <c r="G24"/>
  <c r="F24"/>
  <c r="E24"/>
  <c r="D25" i="18"/>
  <c r="F25"/>
  <c r="E25"/>
  <c r="F25" i="16"/>
  <c r="E25"/>
  <c r="D25"/>
  <c r="F25" i="15"/>
  <c r="E25"/>
  <c r="D25"/>
  <c r="K10" i="16"/>
  <c r="K25" i="15"/>
  <c r="J25"/>
  <c r="I25"/>
  <c r="I10"/>
  <c r="I9"/>
  <c r="J10" i="3"/>
  <c r="J9"/>
  <c r="J24" s="1"/>
  <c r="I33"/>
  <c r="I25"/>
  <c r="L11"/>
  <c r="L26"/>
  <c r="K24"/>
  <c r="EN14" i="33" l="1"/>
  <c r="EK8"/>
  <c r="EN8" s="1"/>
  <c r="DD17"/>
  <c r="DA9"/>
  <c r="DD9" s="1"/>
  <c r="BH17"/>
  <c r="BE9"/>
  <c r="BH9" s="1"/>
  <c r="EZ17"/>
  <c r="EW9"/>
  <c r="EZ9" s="1"/>
  <c r="I14"/>
  <c r="M8"/>
  <c r="L17"/>
  <c r="I9"/>
  <c r="L9" s="1"/>
  <c r="EW14"/>
  <c r="FA8"/>
  <c r="GI15" i="32"/>
  <c r="GI9" s="1"/>
  <c r="GL9"/>
  <c r="L33" i="22"/>
  <c r="L24"/>
  <c r="G24" s="1"/>
  <c r="G9"/>
  <c r="L33" i="18"/>
  <c r="G24"/>
  <c r="L33" i="16"/>
  <c r="G24"/>
  <c r="L25"/>
  <c r="G9" i="15"/>
  <c r="L24"/>
  <c r="E33" i="27"/>
  <c r="E25"/>
  <c r="G33"/>
  <c r="G25"/>
  <c r="F33"/>
  <c r="F25"/>
  <c r="D33"/>
  <c r="D25"/>
  <c r="G33" i="26"/>
  <c r="G25"/>
  <c r="F33"/>
  <c r="F25"/>
  <c r="E33"/>
  <c r="E25"/>
  <c r="D33"/>
  <c r="D25"/>
  <c r="D33" i="24"/>
  <c r="D25"/>
  <c r="G33"/>
  <c r="G25"/>
  <c r="F33"/>
  <c r="F25"/>
  <c r="E33"/>
  <c r="E25"/>
  <c r="E33" i="23"/>
  <c r="E25"/>
  <c r="D33"/>
  <c r="D25"/>
  <c r="G33"/>
  <c r="G25"/>
  <c r="F33"/>
  <c r="F25"/>
  <c r="D33" i="22"/>
  <c r="D25"/>
  <c r="G33"/>
  <c r="G25"/>
  <c r="F33"/>
  <c r="F25"/>
  <c r="F10"/>
  <c r="F11" s="1"/>
  <c r="E33"/>
  <c r="E25"/>
  <c r="G33" i="21"/>
  <c r="G25"/>
  <c r="E33"/>
  <c r="E25"/>
  <c r="E10"/>
  <c r="E11" s="1"/>
  <c r="D10"/>
  <c r="D11" s="1"/>
  <c r="D33"/>
  <c r="D25"/>
  <c r="F33"/>
  <c r="F25"/>
  <c r="G33" i="20"/>
  <c r="G25"/>
  <c r="E33"/>
  <c r="E25"/>
  <c r="F33"/>
  <c r="F25"/>
  <c r="D33"/>
  <c r="D25"/>
  <c r="F10" i="19"/>
  <c r="F11" s="1"/>
  <c r="F33"/>
  <c r="F25"/>
  <c r="D33"/>
  <c r="D25"/>
  <c r="E33"/>
  <c r="E25"/>
  <c r="G33"/>
  <c r="G25"/>
  <c r="L10" i="3"/>
  <c r="G10" s="1"/>
  <c r="G11" s="1"/>
  <c r="K33"/>
  <c r="K25"/>
  <c r="J33"/>
  <c r="J25"/>
  <c r="EZ14" i="33" l="1"/>
  <c r="EW8"/>
  <c r="EZ8" s="1"/>
  <c r="L14"/>
  <c r="I8"/>
  <c r="L8" s="1"/>
  <c r="G33" i="18"/>
  <c r="G25"/>
  <c r="G33" i="16"/>
  <c r="G25"/>
  <c r="L33" i="15"/>
  <c r="G24"/>
  <c r="L25"/>
  <c r="L9" i="3"/>
  <c r="G9" s="1"/>
  <c r="G33" i="15" l="1"/>
  <c r="G25"/>
  <c r="L24" i="3"/>
  <c r="G24" s="1"/>
  <c r="G25" l="1"/>
  <c r="G33"/>
  <c r="L33"/>
  <c r="L25"/>
</calcChain>
</file>

<file path=xl/sharedStrings.xml><?xml version="1.0" encoding="utf-8"?>
<sst xmlns="http://schemas.openxmlformats.org/spreadsheetml/2006/main" count="2241" uniqueCount="184">
  <si>
    <t>Предложения крупных потребителей (КП), гарантирующих поставщиков (ГП), энергоснабжающих, энергосбытовых организаций (ЭСО) - участников ОРЭМ на покупку электрической энергии и мощности (организация)</t>
  </si>
  <si>
    <t>Субъект РФ</t>
  </si>
  <si>
    <t>Тюменская область</t>
  </si>
  <si>
    <t>Период регулирования</t>
  </si>
  <si>
    <t>По данным участника</t>
  </si>
  <si>
    <t>участник</t>
  </si>
  <si>
    <t>ВНИМАНИЕ! При перевыборе организации все ранее заполненные данные будут удалены!</t>
  </si>
  <si>
    <t>Наименование организации</t>
  </si>
  <si>
    <t>АО "Салехардэнерго"</t>
  </si>
  <si>
    <t>ИНН</t>
  </si>
  <si>
    <t>8901030855</t>
  </si>
  <si>
    <t>КПП</t>
  </si>
  <si>
    <t>890101001</t>
  </si>
  <si>
    <t>Идентификатор организации 
(в реестре ФГИС ЕИАС)</t>
  </si>
  <si>
    <t>26361309</t>
  </si>
  <si>
    <t>Адрес организации</t>
  </si>
  <si>
    <t>Юридический адрес</t>
  </si>
  <si>
    <t>Ямало-Ненецкий АО 629007 г. Салехард,39</t>
  </si>
  <si>
    <t>Почтовый адрес</t>
  </si>
  <si>
    <t>Руководитель</t>
  </si>
  <si>
    <t>Фамилия, имя, отчество</t>
  </si>
  <si>
    <t>Стратий Юрий Федорович</t>
  </si>
  <si>
    <t>Должность</t>
  </si>
  <si>
    <t>Генеральный директор</t>
  </si>
  <si>
    <t>Главный бухгалтер</t>
  </si>
  <si>
    <t>Мирун Елена Геннадьевна</t>
  </si>
  <si>
    <t>Должностное лицо, ответственное за составление формы</t>
  </si>
  <si>
    <t>Зонова Диана Георгиевна</t>
  </si>
  <si>
    <t>Ведущий специалист службы СЭР</t>
  </si>
  <si>
    <t>Контактный телефон</t>
  </si>
  <si>
    <t>(34922) 5-45-78</t>
  </si>
  <si>
    <t>e-mail</t>
  </si>
  <si>
    <t>dzonova@slenergo.ru</t>
  </si>
  <si>
    <t>Список ГТП</t>
  </si>
  <si>
    <t>№ п/п</t>
  </si>
  <si>
    <t>Название ГТП</t>
  </si>
  <si>
    <t>Код ГТП</t>
  </si>
  <si>
    <t>Идентификатор ГТП 
(в реестре ФГИС ЕИАС)</t>
  </si>
  <si>
    <t>АО «Салехардэнерго»</t>
  </si>
  <si>
    <t>PSALEHA1</t>
  </si>
  <si>
    <t>30953539</t>
  </si>
  <si>
    <t xml:space="preserve">Показатели </t>
  </si>
  <si>
    <t>Единицы измерения</t>
  </si>
  <si>
    <t>В целом по организации</t>
  </si>
  <si>
    <t>I</t>
  </si>
  <si>
    <t>Электроэнергия</t>
  </si>
  <si>
    <t>1</t>
  </si>
  <si>
    <t>Потребление электроэнергии</t>
  </si>
  <si>
    <t>млн.кВтч</t>
  </si>
  <si>
    <t>2</t>
  </si>
  <si>
    <t>Покупка электроэнергии всего, в т.ч.</t>
  </si>
  <si>
    <t>2.1</t>
  </si>
  <si>
    <t>с ОРЭМ, в т.ч.</t>
  </si>
  <si>
    <t>2.1.1</t>
  </si>
  <si>
    <t>население и (или) приравненные к нему категории потребителей</t>
  </si>
  <si>
    <t>2.1.1.1</t>
  </si>
  <si>
    <t>в пределах социальной нормы</t>
  </si>
  <si>
    <t>2.1.1.2</t>
  </si>
  <si>
    <t>сверх социальной нормы</t>
  </si>
  <si>
    <t>2.2</t>
  </si>
  <si>
    <t>от розничных производителей , в т.ч.</t>
  </si>
  <si>
    <t>2.2.1</t>
  </si>
  <si>
    <t>2.2.1.1</t>
  </si>
  <si>
    <t>2.2.1.2</t>
  </si>
  <si>
    <t>3</t>
  </si>
  <si>
    <t>Отпуск электроэнергии собственным потребителям, в т.ч.</t>
  </si>
  <si>
    <t>3.1</t>
  </si>
  <si>
    <t>3.2</t>
  </si>
  <si>
    <t>прочие</t>
  </si>
  <si>
    <t>4</t>
  </si>
  <si>
    <t xml:space="preserve">Потери в региональных электрических сетях </t>
  </si>
  <si>
    <t>II</t>
  </si>
  <si>
    <t>Мощность</t>
  </si>
  <si>
    <t>5</t>
  </si>
  <si>
    <t xml:space="preserve">Средняя нагрузка потребления </t>
  </si>
  <si>
    <t>МВт</t>
  </si>
  <si>
    <t>5.1</t>
  </si>
  <si>
    <t>Покупка мощности с ОРЭМ</t>
  </si>
  <si>
    <t>5.1.1</t>
  </si>
  <si>
    <t>в т.ч. население и (или) приравненные к нему категории потребителей</t>
  </si>
  <si>
    <t>5.1.1.1</t>
  </si>
  <si>
    <t>5.1.1.2</t>
  </si>
  <si>
    <t>5.2</t>
  </si>
  <si>
    <t>покупка мощности от розничных производителей, в т.ч.</t>
  </si>
  <si>
    <t>5.2.1</t>
  </si>
  <si>
    <t>5.2.1.1</t>
  </si>
  <si>
    <t>5.2.1.2</t>
  </si>
  <si>
    <t>6</t>
  </si>
  <si>
    <t>Заявленная мощность потребителей услуг по передаче электроэнергии</t>
  </si>
  <si>
    <t>7</t>
  </si>
  <si>
    <t>Кроме того: заявленная мощность потребителей розничного рынка, присоединенных к сетям ЕНЭС</t>
  </si>
  <si>
    <t xml:space="preserve">Руководитель организации </t>
  </si>
  <si>
    <t>Руководитель органа исполнительной власти субъекта Российской Федерации в области государственного регулирования тарифов</t>
  </si>
  <si>
    <t>Форма 3 (Январь)</t>
  </si>
  <si>
    <t>АО "Салехардэнерго" Январь</t>
  </si>
  <si>
    <t xml:space="preserve">План 2023
</t>
  </si>
  <si>
    <t xml:space="preserve">Факт 2023
</t>
  </si>
  <si>
    <t xml:space="preserve">План 2024
</t>
  </si>
  <si>
    <t>План 
2025</t>
  </si>
  <si>
    <t>Форма 3 (Февраль)</t>
  </si>
  <si>
    <t>АО "Салехардэнерго" Февраль</t>
  </si>
  <si>
    <t>Форма 3 (Март)</t>
  </si>
  <si>
    <t>АО "Салехардэнерго" Март</t>
  </si>
  <si>
    <t>Форма 3 (Апрель)</t>
  </si>
  <si>
    <t>АО "Салехардэнерго" Апрель</t>
  </si>
  <si>
    <t>Форма 3 (Май)</t>
  </si>
  <si>
    <t>АО "Салехардэнерго" Май</t>
  </si>
  <si>
    <t>Форма 3 (Июнь)</t>
  </si>
  <si>
    <t>АО "Салехардэнерго" Июнь</t>
  </si>
  <si>
    <t>Форма 3 (Июль)</t>
  </si>
  <si>
    <t>АО "Салехардэнерго" Июль</t>
  </si>
  <si>
    <t>Форма 3 (Август)</t>
  </si>
  <si>
    <t>АО "Салехардэнерго" Август</t>
  </si>
  <si>
    <t>Форма 3 (Сентябрь)</t>
  </si>
  <si>
    <t>АО "Салехардэнерго" Сентябрь</t>
  </si>
  <si>
    <t>Форма 3 (Октябрь)</t>
  </si>
  <si>
    <t>АО "Салехардэнерго" Октябрь</t>
  </si>
  <si>
    <t>Форма 3 (Ноябрь)</t>
  </si>
  <si>
    <t>АО "Салехардэнерго" Ноябрь</t>
  </si>
  <si>
    <t>Форма 3 (Декабрь)</t>
  </si>
  <si>
    <t>АО "Салехардэнерго" Декабрь</t>
  </si>
  <si>
    <t>Форма 3 (I квартал)</t>
  </si>
  <si>
    <t>АО "Салехардэнерго" I квартал</t>
  </si>
  <si>
    <t>Форма 3 (II квартал)</t>
  </si>
  <si>
    <t>АО "Салехардэнерго" II квартал</t>
  </si>
  <si>
    <t>Форма 3 (III квартал)</t>
  </si>
  <si>
    <t>АО "Салехардэнерго" III квартал</t>
  </si>
  <si>
    <t>Форма 3 (IV квартал)</t>
  </si>
  <si>
    <t>АО "Салехардэнерго" IV квартал</t>
  </si>
  <si>
    <t>Форма 3 (Год)</t>
  </si>
  <si>
    <t>АО "Салехардэнерго" Год</t>
  </si>
  <si>
    <t>Наименование ГТП</t>
  </si>
  <si>
    <t>Прогнозный баланс производства и поставок электрической энергии</t>
  </si>
  <si>
    <t>Комментарии</t>
  </si>
  <si>
    <t xml:space="preserve">ВЫРАБОТКА ЭЛЕКТРОЭНЕРГИИ </t>
  </si>
  <si>
    <t>САЛЬДО - ПЕРЕТОК</t>
  </si>
  <si>
    <t>ЭЛЕКТРОПОТРЕБЛЕНИЕ</t>
  </si>
  <si>
    <t>ТЕПЛОЭНЕРГИЯ</t>
  </si>
  <si>
    <t xml:space="preserve"> ВСЕГО ПО ТЕРРИТОРИИ </t>
  </si>
  <si>
    <t>АО - ЭНЕРГО</t>
  </si>
  <si>
    <t>ЭЛЕКТРОСТАНЦИИ РОЗНИЧНОГО РЫНКА</t>
  </si>
  <si>
    <t>ЭЛЕКТРОСТАНЦИИ ОПТОВОГО РЫНКА</t>
  </si>
  <si>
    <t>АЭС</t>
  </si>
  <si>
    <t>ВСЕГО</t>
  </si>
  <si>
    <t>БЕЗ ПОТЕРЬ ЕНЭС</t>
  </si>
  <si>
    <t xml:space="preserve"> ПОТЕРИ В СЕТЯХ ЕНЭС</t>
  </si>
  <si>
    <t>ОТПУСК С КОЛЛЕКТОРОВ</t>
  </si>
  <si>
    <t>ПОЛЕЗНЫЙ ОТПУСК*</t>
  </si>
  <si>
    <t>ТЭС</t>
  </si>
  <si>
    <t>ГЭС</t>
  </si>
  <si>
    <t>тыс.Гкал</t>
  </si>
  <si>
    <t>Предложение участника</t>
  </si>
  <si>
    <t>Всего</t>
  </si>
  <si>
    <t>Покупка с ОРЭМ</t>
  </si>
  <si>
    <t>Покупка с розничного рынка</t>
  </si>
  <si>
    <t>*Полезный отпуск тепловой энергии – объем отпуска тепловой энергии, поставляемый с коллекторов источников тепловой энергии, уменьшенный на расход тепловой энергии на хозяйственные нужды</t>
  </si>
  <si>
    <t>АО "Салехардэнерго" Тюменская область</t>
  </si>
  <si>
    <t>январь 2025</t>
  </si>
  <si>
    <t xml:space="preserve">Февраль 2025 </t>
  </si>
  <si>
    <t>Март 2025</t>
  </si>
  <si>
    <t>Апрель 2025</t>
  </si>
  <si>
    <t>Май 2025</t>
  </si>
  <si>
    <t>Июнь 2025</t>
  </si>
  <si>
    <t>Июль 2025</t>
  </si>
  <si>
    <t>Август 2025</t>
  </si>
  <si>
    <t>Сентябрь 2025</t>
  </si>
  <si>
    <t>Октябрь 2025</t>
  </si>
  <si>
    <t>Ноябрь 2025</t>
  </si>
  <si>
    <t>Декабрь 2025</t>
  </si>
  <si>
    <t>Год 2025</t>
  </si>
  <si>
    <t>Прогнозный баланс производства и поставок электрической мощности</t>
  </si>
  <si>
    <t>УСТАНОВЛЕННАЯ МОЩНОСТЬ ЭЛЕКТРОСТАНЦИЙ</t>
  </si>
  <si>
    <t>РАСПОЛАГАЕМАЯ МОЩНОСТЬ ЭЛЕКТРОСТАНЦИЙ</t>
  </si>
  <si>
    <t>РАБОЧАЯ МОЩНОСТЬ ЭЛЕКТРОСТАНЦИЙ</t>
  </si>
  <si>
    <t>РЕЗЕРВНАЯ МОЩНОСТЬ</t>
  </si>
  <si>
    <t>ОПЛАЧИВАЕМЫЙ САЛЬДО - ПЕРЕТОК МОЩНОСТИ</t>
  </si>
  <si>
    <t>СРЕДНЯЯ НАГРУЗКА ПОТРЕБЛЕНИЯ</t>
  </si>
  <si>
    <t>УСТАНОВЛЕННАЯ ТЕПЛОВАЯ МОЩНОСТЬ, ГКАЛ/ЧАС</t>
  </si>
  <si>
    <t>ПОТЕРИ В СЕТЯХ ЕНЭС</t>
  </si>
  <si>
    <t>СОБСТВЕННЫЙ РЕЗЕРВ</t>
  </si>
  <si>
    <t>АО "Салехардэнерго". Тюменская область</t>
  </si>
  <si>
    <t>Январь 2025</t>
  </si>
  <si>
    <t>Февраль 2025</t>
  </si>
  <si>
    <t>ГОД 2025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</si>
</sst>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9"/>
      <color indexed="60"/>
      <name val="Tahoma"/>
      <family val="2"/>
      <charset val="204"/>
    </font>
    <font>
      <sz val="9"/>
      <color indexed="10"/>
      <name val="Tahoma"/>
      <family val="2"/>
      <charset val="204"/>
    </font>
    <font>
      <sz val="10"/>
      <name val="Arial Cyr"/>
      <charset val="204"/>
    </font>
    <font>
      <b/>
      <sz val="10"/>
      <name val="Tahoma"/>
      <family val="2"/>
      <charset val="204"/>
    </font>
    <font>
      <b/>
      <sz val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b/>
      <sz val="9"/>
      <color indexed="48"/>
      <name val="Tahoma"/>
      <family val="2"/>
      <charset val="204"/>
    </font>
    <font>
      <b/>
      <sz val="9"/>
      <color indexed="8"/>
      <name val="Tahoma"/>
      <family val="2"/>
      <charset val="204"/>
    </font>
    <font>
      <i/>
      <sz val="9"/>
      <name val="Tahoma"/>
      <family val="2"/>
      <charset val="204"/>
    </font>
    <font>
      <sz val="10"/>
      <name val="Helv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ck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ck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ck">
        <color indexed="22"/>
      </right>
      <top/>
      <bottom style="thin">
        <color indexed="22"/>
      </bottom>
      <diagonal/>
    </border>
    <border>
      <left/>
      <right/>
      <top style="double">
        <color indexed="55"/>
      </top>
      <bottom style="thin">
        <color indexed="22"/>
      </bottom>
      <diagonal/>
    </border>
    <border>
      <left style="thick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ck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2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9">
    <xf numFmtId="0" fontId="0" fillId="0" borderId="0"/>
    <xf numFmtId="0" fontId="1" fillId="0" borderId="0">
      <alignment horizontal="left" vertical="center"/>
    </xf>
    <xf numFmtId="0" fontId="2" fillId="0" borderId="0"/>
    <xf numFmtId="0" fontId="6" fillId="0" borderId="0"/>
    <xf numFmtId="0" fontId="6" fillId="0" borderId="0"/>
    <xf numFmtId="0" fontId="15" fillId="0" borderId="0"/>
    <xf numFmtId="4" fontId="1" fillId="3" borderId="0" applyBorder="0">
      <alignment horizontal="right"/>
    </xf>
    <xf numFmtId="4" fontId="1" fillId="3" borderId="0" applyFont="0" applyBorder="0">
      <alignment horizontal="right"/>
    </xf>
    <xf numFmtId="4" fontId="1" fillId="5" borderId="17" applyBorder="0">
      <alignment horizontal="right"/>
    </xf>
  </cellStyleXfs>
  <cellXfs count="187">
    <xf numFmtId="0" fontId="0" fillId="0" borderId="0" xfId="0"/>
    <xf numFmtId="0" fontId="1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horizontal="right" vertical="center"/>
    </xf>
    <xf numFmtId="0" fontId="1" fillId="2" borderId="0" xfId="1" applyFont="1" applyFill="1" applyBorder="1" applyAlignment="1" applyProtection="1">
      <alignment horizontal="right" vertical="center" wrapText="1" indent="1"/>
    </xf>
    <xf numFmtId="0" fontId="4" fillId="2" borderId="0" xfId="1" applyFont="1" applyFill="1" applyBorder="1" applyAlignment="1" applyProtection="1">
      <alignment horizontal="center" vertical="center" wrapText="1"/>
    </xf>
    <xf numFmtId="0" fontId="1" fillId="3" borderId="2" xfId="1" applyFont="1" applyFill="1" applyBorder="1" applyAlignment="1" applyProtection="1">
      <alignment horizontal="center" vertical="center"/>
    </xf>
    <xf numFmtId="0" fontId="1" fillId="2" borderId="0" xfId="1" applyNumberFormat="1" applyFont="1" applyFill="1" applyBorder="1" applyAlignment="1" applyProtection="1">
      <alignment horizontal="center" vertical="center" wrapText="1"/>
    </xf>
    <xf numFmtId="0" fontId="1" fillId="3" borderId="2" xfId="1" applyNumberFormat="1" applyFont="1" applyFill="1" applyBorder="1" applyAlignment="1" applyProtection="1">
      <alignment horizontal="center" vertical="center"/>
    </xf>
    <xf numFmtId="0" fontId="0" fillId="2" borderId="0" xfId="1" applyFont="1" applyFill="1" applyBorder="1" applyAlignment="1" applyProtection="1">
      <alignment horizontal="right" vertical="center" wrapText="1" indent="1"/>
    </xf>
    <xf numFmtId="49" fontId="1" fillId="3" borderId="2" xfId="1" applyNumberFormat="1" applyFont="1" applyFill="1" applyBorder="1" applyAlignment="1" applyProtection="1">
      <alignment horizontal="center" vertical="center" wrapText="1"/>
    </xf>
    <xf numFmtId="0" fontId="1" fillId="2" borderId="0" xfId="1" applyNumberFormat="1" applyFont="1" applyFill="1" applyBorder="1" applyAlignment="1" applyProtection="1">
      <alignment horizontal="right" vertical="center" wrapText="1" indent="1"/>
    </xf>
    <xf numFmtId="0" fontId="5" fillId="2" borderId="0" xfId="1" applyNumberFormat="1" applyFont="1" applyFill="1" applyBorder="1" applyAlignment="1" applyProtection="1">
      <alignment horizontal="center" wrapText="1"/>
    </xf>
    <xf numFmtId="0" fontId="0" fillId="4" borderId="2" xfId="3" applyNumberFormat="1" applyFont="1" applyFill="1" applyBorder="1" applyAlignment="1" applyProtection="1">
      <alignment horizontal="center" vertical="center" wrapText="1"/>
    </xf>
    <xf numFmtId="0" fontId="0" fillId="2" borderId="0" xfId="1" applyNumberFormat="1" applyFont="1" applyFill="1" applyBorder="1" applyAlignment="1" applyProtection="1">
      <alignment horizontal="right" vertical="center" wrapText="1" indent="1"/>
    </xf>
    <xf numFmtId="0" fontId="1" fillId="0" borderId="0" xfId="1" applyFont="1" applyAlignment="1" applyProtection="1">
      <alignment vertical="center" wrapText="1"/>
    </xf>
    <xf numFmtId="0" fontId="1" fillId="2" borderId="0" xfId="1" applyFont="1" applyFill="1" applyBorder="1" applyAlignment="1" applyProtection="1">
      <alignment horizontal="center" wrapText="1"/>
    </xf>
    <xf numFmtId="49" fontId="1" fillId="2" borderId="0" xfId="1" applyNumberFormat="1" applyFont="1" applyFill="1" applyBorder="1" applyAlignment="1" applyProtection="1">
      <alignment horizontal="right" vertical="center" wrapText="1" indent="1"/>
    </xf>
    <xf numFmtId="49" fontId="0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0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4" applyNumberFormat="1" applyFont="1" applyFill="1" applyBorder="1" applyAlignment="1" applyProtection="1">
      <alignment horizontal="left" vertical="center" indent="1"/>
    </xf>
    <xf numFmtId="0" fontId="3" fillId="0" borderId="3" xfId="4" applyNumberFormat="1" applyFont="1" applyFill="1" applyBorder="1" applyAlignment="1" applyProtection="1">
      <alignment vertical="center" wrapText="1"/>
    </xf>
    <xf numFmtId="0" fontId="8" fillId="0" borderId="3" xfId="4" applyNumberFormat="1" applyFont="1" applyFill="1" applyBorder="1" applyAlignment="1" applyProtection="1">
      <alignment horizontal="center" vertical="top" wrapText="1"/>
    </xf>
    <xf numFmtId="0" fontId="1" fillId="0" borderId="3" xfId="4" applyNumberFormat="1" applyFont="1" applyBorder="1" applyProtection="1"/>
    <xf numFmtId="0" fontId="1" fillId="0" borderId="2" xfId="4" applyNumberFormat="1" applyFont="1" applyBorder="1" applyAlignment="1" applyProtection="1">
      <alignment horizontal="center" vertical="center" wrapText="1"/>
    </xf>
    <xf numFmtId="0" fontId="1" fillId="2" borderId="2" xfId="4" applyNumberFormat="1" applyFont="1" applyFill="1" applyBorder="1" applyAlignment="1" applyProtection="1">
      <alignment horizontal="center" vertical="center"/>
    </xf>
    <xf numFmtId="0" fontId="0" fillId="2" borderId="2" xfId="4" applyNumberFormat="1" applyFont="1" applyFill="1" applyBorder="1" applyAlignment="1" applyProtection="1">
      <alignment horizontal="center" vertical="center" wrapText="1"/>
    </xf>
    <xf numFmtId="49" fontId="1" fillId="0" borderId="2" xfId="4" applyNumberFormat="1" applyFont="1" applyFill="1" applyBorder="1" applyAlignment="1" applyProtection="1">
      <alignment horizontal="center" vertical="center" wrapText="1"/>
    </xf>
    <xf numFmtId="0" fontId="1" fillId="7" borderId="4" xfId="4" applyNumberFormat="1" applyFont="1" applyFill="1" applyBorder="1" applyProtection="1"/>
    <xf numFmtId="0" fontId="9" fillId="7" borderId="5" xfId="4" applyNumberFormat="1" applyFont="1" applyFill="1" applyBorder="1" applyAlignment="1" applyProtection="1">
      <alignment horizontal="center" vertical="center"/>
    </xf>
    <xf numFmtId="0" fontId="1" fillId="7" borderId="6" xfId="4" applyNumberFormat="1" applyFont="1" applyFill="1" applyBorder="1" applyProtection="1"/>
    <xf numFmtId="0" fontId="10" fillId="0" borderId="0" xfId="4" applyNumberFormat="1" applyFont="1" applyProtection="1"/>
    <xf numFmtId="0" fontId="10" fillId="0" borderId="0" xfId="4" applyFont="1" applyProtection="1"/>
    <xf numFmtId="0" fontId="11" fillId="0" borderId="0" xfId="4" applyFont="1" applyAlignment="1" applyProtection="1">
      <alignment horizontal="right"/>
    </xf>
    <xf numFmtId="0" fontId="10" fillId="0" borderId="0" xfId="4" applyFont="1" applyFill="1" applyProtection="1"/>
    <xf numFmtId="0" fontId="12" fillId="0" borderId="0" xfId="4" applyFont="1" applyAlignment="1" applyProtection="1">
      <alignment horizontal="center" vertical="center" wrapText="1"/>
    </xf>
    <xf numFmtId="0" fontId="1" fillId="0" borderId="0" xfId="4" applyFont="1" applyProtection="1"/>
    <xf numFmtId="0" fontId="1" fillId="0" borderId="0" xfId="4" applyFont="1" applyAlignment="1" applyProtection="1">
      <alignment horizontal="right" vertical="center"/>
    </xf>
    <xf numFmtId="0" fontId="1" fillId="0" borderId="0" xfId="4" applyFont="1" applyFill="1" applyProtection="1"/>
    <xf numFmtId="0" fontId="7" fillId="0" borderId="7" xfId="4" applyFont="1" applyFill="1" applyBorder="1" applyAlignment="1" applyProtection="1">
      <alignment horizontal="left" vertical="center" indent="1"/>
    </xf>
    <xf numFmtId="0" fontId="7" fillId="0" borderId="7" xfId="4" applyFont="1" applyFill="1" applyBorder="1" applyAlignment="1" applyProtection="1">
      <alignment vertical="center" wrapText="1"/>
    </xf>
    <xf numFmtId="0" fontId="1" fillId="0" borderId="0" xfId="4" applyFont="1" applyFill="1" applyAlignment="1" applyProtection="1">
      <alignment horizontal="centerContinuous"/>
    </xf>
    <xf numFmtId="0" fontId="7" fillId="0" borderId="8" xfId="4" applyFont="1" applyFill="1" applyBorder="1" applyAlignment="1" applyProtection="1">
      <alignment horizontal="left" vertical="center" indent="1"/>
    </xf>
    <xf numFmtId="0" fontId="7" fillId="0" borderId="8" xfId="4" applyFont="1" applyFill="1" applyBorder="1" applyAlignment="1" applyProtection="1">
      <alignment vertical="center" wrapText="1"/>
    </xf>
    <xf numFmtId="0" fontId="8" fillId="0" borderId="0" xfId="4" applyFont="1" applyBorder="1" applyAlignment="1" applyProtection="1">
      <alignment horizontal="center"/>
    </xf>
    <xf numFmtId="0" fontId="8" fillId="0" borderId="0" xfId="4" applyFont="1" applyFill="1" applyProtection="1"/>
    <xf numFmtId="0" fontId="1" fillId="0" borderId="1" xfId="4" applyFont="1" applyFill="1" applyBorder="1" applyAlignment="1" applyProtection="1">
      <alignment horizontal="center" vertical="center" wrapText="1"/>
    </xf>
    <xf numFmtId="0" fontId="1" fillId="0" borderId="11" xfId="4" applyFont="1" applyFill="1" applyBorder="1" applyAlignment="1" applyProtection="1">
      <alignment horizontal="center" vertical="center" wrapText="1"/>
    </xf>
    <xf numFmtId="0" fontId="1" fillId="0" borderId="10" xfId="4" applyFont="1" applyFill="1" applyBorder="1" applyAlignment="1" applyProtection="1">
      <alignment horizontal="center" vertical="center" wrapText="1"/>
    </xf>
    <xf numFmtId="0" fontId="8" fillId="8" borderId="12" xfId="4" applyFont="1" applyFill="1" applyBorder="1" applyAlignment="1" applyProtection="1">
      <alignment horizontal="center" vertical="center" wrapText="1"/>
    </xf>
    <xf numFmtId="0" fontId="8" fillId="8" borderId="12" xfId="4" applyFont="1" applyFill="1" applyBorder="1" applyAlignment="1" applyProtection="1"/>
    <xf numFmtId="0" fontId="8" fillId="8" borderId="13" xfId="4" applyFont="1" applyFill="1" applyBorder="1" applyAlignment="1" applyProtection="1"/>
    <xf numFmtId="0" fontId="8" fillId="0" borderId="14" xfId="4" applyFont="1" applyFill="1" applyBorder="1" applyAlignment="1" applyProtection="1"/>
    <xf numFmtId="0" fontId="8" fillId="8" borderId="15" xfId="4" applyFont="1" applyFill="1" applyBorder="1" applyAlignment="1" applyProtection="1"/>
    <xf numFmtId="49" fontId="1" fillId="0" borderId="2" xfId="4" applyNumberFormat="1" applyFont="1" applyBorder="1" applyAlignment="1" applyProtection="1">
      <alignment horizontal="center" vertical="center" wrapText="1"/>
    </xf>
    <xf numFmtId="0" fontId="1" fillId="0" borderId="2" xfId="4" applyFont="1" applyBorder="1" applyAlignment="1" applyProtection="1">
      <alignment horizontal="left" vertical="center" wrapText="1"/>
    </xf>
    <xf numFmtId="0" fontId="1" fillId="0" borderId="2" xfId="4" applyFont="1" applyBorder="1" applyAlignment="1" applyProtection="1">
      <alignment horizontal="center" vertical="center" wrapText="1"/>
    </xf>
    <xf numFmtId="4" fontId="8" fillId="3" borderId="2" xfId="4" applyNumberFormat="1" applyFont="1" applyFill="1" applyBorder="1" applyAlignment="1" applyProtection="1">
      <alignment horizontal="right" vertical="center" wrapText="1"/>
    </xf>
    <xf numFmtId="4" fontId="8" fillId="3" borderId="10" xfId="4" applyNumberFormat="1" applyFont="1" applyFill="1" applyBorder="1" applyAlignment="1" applyProtection="1">
      <alignment horizontal="right" vertical="center" wrapText="1"/>
    </xf>
    <xf numFmtId="4" fontId="1" fillId="0" borderId="5" xfId="4" applyNumberFormat="1" applyFont="1" applyFill="1" applyBorder="1" applyAlignment="1" applyProtection="1">
      <alignment horizontal="right" vertical="center" wrapText="1"/>
    </xf>
    <xf numFmtId="4" fontId="1" fillId="5" borderId="9" xfId="4" applyNumberFormat="1" applyFont="1" applyFill="1" applyBorder="1" applyAlignment="1" applyProtection="1">
      <alignment horizontal="right" vertical="center" wrapText="1"/>
      <protection locked="0"/>
    </xf>
    <xf numFmtId="4" fontId="1" fillId="5" borderId="2" xfId="4" applyNumberFormat="1" applyFont="1" applyFill="1" applyBorder="1" applyAlignment="1" applyProtection="1">
      <alignment horizontal="right" vertical="center" wrapText="1"/>
      <protection locked="0"/>
    </xf>
    <xf numFmtId="4" fontId="1" fillId="3" borderId="9" xfId="4" applyNumberFormat="1" applyFont="1" applyFill="1" applyBorder="1" applyAlignment="1" applyProtection="1">
      <alignment horizontal="right" vertical="center" wrapText="1"/>
    </xf>
    <xf numFmtId="4" fontId="1" fillId="3" borderId="2" xfId="4" applyNumberFormat="1" applyFont="1" applyFill="1" applyBorder="1" applyAlignment="1" applyProtection="1">
      <alignment horizontal="right" vertical="center" wrapText="1"/>
    </xf>
    <xf numFmtId="4" fontId="1" fillId="3" borderId="10" xfId="4" applyNumberFormat="1" applyFont="1" applyFill="1" applyBorder="1" applyAlignment="1" applyProtection="1">
      <alignment horizontal="right" vertical="center" wrapText="1"/>
    </xf>
    <xf numFmtId="0" fontId="1" fillId="0" borderId="2" xfId="4" applyFont="1" applyBorder="1" applyAlignment="1" applyProtection="1">
      <alignment horizontal="left" vertical="center" wrapText="1" indent="1"/>
    </xf>
    <xf numFmtId="0" fontId="1" fillId="0" borderId="2" xfId="4" applyFont="1" applyBorder="1" applyAlignment="1" applyProtection="1">
      <alignment horizontal="left" vertical="center" wrapText="1" indent="2"/>
    </xf>
    <xf numFmtId="0" fontId="1" fillId="0" borderId="2" xfId="4" applyFont="1" applyBorder="1" applyAlignment="1" applyProtection="1">
      <alignment horizontal="left" vertical="center" wrapText="1" indent="3"/>
    </xf>
    <xf numFmtId="4" fontId="1" fillId="2" borderId="9" xfId="4" applyNumberFormat="1" applyFont="1" applyFill="1" applyBorder="1" applyAlignment="1" applyProtection="1">
      <alignment horizontal="right" vertical="center" wrapText="1"/>
    </xf>
    <xf numFmtId="4" fontId="1" fillId="2" borderId="2" xfId="4" applyNumberFormat="1" applyFont="1" applyFill="1" applyBorder="1" applyAlignment="1" applyProtection="1">
      <alignment horizontal="right" vertical="center" wrapText="1"/>
    </xf>
    <xf numFmtId="4" fontId="1" fillId="2" borderId="10" xfId="4" applyNumberFormat="1" applyFont="1" applyFill="1" applyBorder="1" applyAlignment="1" applyProtection="1">
      <alignment horizontal="right" vertical="center" wrapText="1"/>
    </xf>
    <xf numFmtId="0" fontId="1" fillId="0" borderId="2" xfId="4" applyFont="1" applyFill="1" applyBorder="1" applyAlignment="1" applyProtection="1">
      <alignment horizontal="left" vertical="center" wrapText="1" indent="1"/>
    </xf>
    <xf numFmtId="4" fontId="1" fillId="5" borderId="10" xfId="4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4" applyFont="1" applyFill="1" applyBorder="1" applyAlignment="1" applyProtection="1">
      <alignment horizontal="left" vertical="center" wrapText="1" indent="2"/>
    </xf>
    <xf numFmtId="0" fontId="1" fillId="0" borderId="2" xfId="4" applyFont="1" applyFill="1" applyBorder="1" applyAlignment="1" applyProtection="1">
      <alignment horizontal="left" vertical="center" wrapText="1" indent="3"/>
    </xf>
    <xf numFmtId="49" fontId="8" fillId="8" borderId="2" xfId="4" applyNumberFormat="1" applyFont="1" applyFill="1" applyBorder="1" applyAlignment="1" applyProtection="1">
      <alignment horizontal="center" vertical="center" wrapText="1"/>
    </xf>
    <xf numFmtId="0" fontId="13" fillId="8" borderId="2" xfId="4" applyFont="1" applyFill="1" applyBorder="1" applyAlignment="1" applyProtection="1">
      <alignment vertical="center" wrapText="1"/>
    </xf>
    <xf numFmtId="0" fontId="13" fillId="8" borderId="10" xfId="4" applyFont="1" applyFill="1" applyBorder="1" applyAlignment="1" applyProtection="1">
      <alignment vertical="center" wrapText="1"/>
    </xf>
    <xf numFmtId="0" fontId="13" fillId="0" borderId="5" xfId="4" applyFont="1" applyFill="1" applyBorder="1" applyAlignment="1" applyProtection="1">
      <alignment vertical="center" wrapText="1"/>
    </xf>
    <xf numFmtId="0" fontId="13" fillId="8" borderId="9" xfId="4" applyFont="1" applyFill="1" applyBorder="1" applyAlignment="1" applyProtection="1">
      <alignment vertical="center" wrapText="1"/>
    </xf>
    <xf numFmtId="0" fontId="1" fillId="0" borderId="2" xfId="4" applyFont="1" applyFill="1" applyBorder="1" applyAlignment="1" applyProtection="1">
      <alignment horizontal="left" vertical="center" wrapText="1"/>
    </xf>
    <xf numFmtId="0" fontId="8" fillId="0" borderId="0" xfId="4" applyFont="1" applyAlignment="1" applyProtection="1">
      <alignment horizontal="left" vertical="center"/>
    </xf>
    <xf numFmtId="0" fontId="14" fillId="0" borderId="0" xfId="4" applyFont="1" applyBorder="1" applyAlignment="1" applyProtection="1">
      <alignment horizontal="left" vertical="top"/>
    </xf>
    <xf numFmtId="0" fontId="14" fillId="0" borderId="0" xfId="4" applyFont="1" applyBorder="1" applyAlignment="1" applyProtection="1">
      <alignment vertical="top" wrapText="1"/>
    </xf>
    <xf numFmtId="0" fontId="8" fillId="0" borderId="0" xfId="4" applyFont="1" applyFill="1" applyBorder="1" applyAlignment="1" applyProtection="1">
      <alignment vertical="center" wrapText="1"/>
    </xf>
    <xf numFmtId="0" fontId="1" fillId="0" borderId="0" xfId="4" applyFont="1" applyAlignment="1" applyProtection="1">
      <alignment horizontal="left" vertical="center"/>
    </xf>
    <xf numFmtId="0" fontId="1" fillId="0" borderId="0" xfId="4" applyFont="1" applyBorder="1" applyAlignment="1" applyProtection="1">
      <alignment horizontal="left" vertical="top"/>
    </xf>
    <xf numFmtId="0" fontId="8" fillId="0" borderId="0" xfId="4" applyFont="1" applyFill="1" applyBorder="1" applyAlignment="1" applyProtection="1">
      <alignment horizontal="center" vertical="top" wrapText="1"/>
    </xf>
    <xf numFmtId="0" fontId="8" fillId="0" borderId="0" xfId="4" applyFont="1" applyBorder="1" applyAlignment="1" applyProtection="1">
      <alignment vertical="center" wrapText="1"/>
    </xf>
    <xf numFmtId="0" fontId="1" fillId="0" borderId="9" xfId="4" applyFont="1" applyFill="1" applyBorder="1" applyAlignment="1" applyProtection="1">
      <alignment horizontal="center" vertical="center"/>
    </xf>
    <xf numFmtId="0" fontId="1" fillId="0" borderId="2" xfId="4" applyFont="1" applyFill="1" applyBorder="1" applyAlignment="1" applyProtection="1">
      <alignment horizontal="center" vertical="center"/>
    </xf>
    <xf numFmtId="4" fontId="1" fillId="9" borderId="9" xfId="4" applyNumberFormat="1" applyFont="1" applyFill="1" applyBorder="1" applyAlignment="1" applyProtection="1">
      <alignment horizontal="right" vertical="center" wrapText="1"/>
      <protection locked="0"/>
    </xf>
    <xf numFmtId="4" fontId="1" fillId="9" borderId="2" xfId="4" applyNumberFormat="1" applyFont="1" applyFill="1" applyBorder="1" applyAlignment="1" applyProtection="1">
      <alignment horizontal="right" vertical="center" wrapText="1"/>
      <protection locked="0"/>
    </xf>
    <xf numFmtId="4" fontId="1" fillId="9" borderId="10" xfId="4" applyNumberFormat="1" applyFont="1" applyFill="1" applyBorder="1" applyAlignment="1" applyProtection="1">
      <alignment horizontal="right" vertical="center" wrapText="1"/>
      <protection locked="0"/>
    </xf>
    <xf numFmtId="4" fontId="1" fillId="9" borderId="9" xfId="4" applyNumberFormat="1" applyFont="1" applyFill="1" applyBorder="1" applyAlignment="1" applyProtection="1">
      <alignment horizontal="right" vertical="center" wrapText="1"/>
    </xf>
    <xf numFmtId="4" fontId="1" fillId="9" borderId="2" xfId="4" applyNumberFormat="1" applyFont="1" applyFill="1" applyBorder="1" applyAlignment="1" applyProtection="1">
      <alignment horizontal="right" vertical="center" wrapText="1"/>
    </xf>
    <xf numFmtId="4" fontId="1" fillId="9" borderId="10" xfId="4" applyNumberFormat="1" applyFont="1" applyFill="1" applyBorder="1" applyAlignment="1" applyProtection="1">
      <alignment horizontal="right" vertical="center" wrapText="1"/>
    </xf>
    <xf numFmtId="49" fontId="0" fillId="0" borderId="0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top"/>
    </xf>
    <xf numFmtId="0" fontId="1" fillId="0" borderId="2" xfId="0" applyNumberFormat="1" applyFont="1" applyFill="1" applyBorder="1" applyAlignment="1" applyProtection="1">
      <alignment horizontal="centerContinuous" vertical="center"/>
    </xf>
    <xf numFmtId="0" fontId="1" fillId="0" borderId="2" xfId="0" applyNumberFormat="1" applyFont="1" applyFill="1" applyBorder="1" applyAlignment="1" applyProtection="1">
      <alignment horizontal="centerContinuous" vertical="center" wrapText="1"/>
    </xf>
    <xf numFmtId="0" fontId="1" fillId="0" borderId="2" xfId="5" applyNumberFormat="1" applyFont="1" applyFill="1" applyBorder="1" applyAlignment="1" applyProtection="1">
      <alignment horizontal="center" vertical="center" wrapText="1"/>
    </xf>
    <xf numFmtId="0" fontId="0" fillId="8" borderId="2" xfId="0" applyNumberFormat="1" applyFont="1" applyFill="1" applyBorder="1" applyAlignment="1" applyProtection="1">
      <alignment horizontal="left" vertical="center"/>
    </xf>
    <xf numFmtId="0" fontId="1" fillId="8" borderId="2" xfId="0" applyNumberFormat="1" applyFont="1" applyFill="1" applyBorder="1" applyAlignment="1" applyProtection="1">
      <alignment horizontal="center" vertical="center"/>
    </xf>
    <xf numFmtId="0" fontId="1" fillId="8" borderId="2" xfId="5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" fontId="8" fillId="0" borderId="2" xfId="0" applyNumberFormat="1" applyFont="1" applyFill="1" applyBorder="1" applyAlignment="1" applyProtection="1">
      <alignment horizontal="right" vertical="center"/>
    </xf>
    <xf numFmtId="4" fontId="8" fillId="0" borderId="2" xfId="6" applyNumberFormat="1" applyFont="1" applyFill="1" applyBorder="1" applyAlignment="1" applyProtection="1">
      <alignment horizontal="right" vertical="center"/>
    </xf>
    <xf numFmtId="4" fontId="8" fillId="3" borderId="2" xfId="7" applyNumberFormat="1" applyFont="1" applyFill="1" applyBorder="1" applyAlignment="1" applyProtection="1">
      <alignment horizontal="right" vertical="center"/>
    </xf>
    <xf numFmtId="4" fontId="8" fillId="3" borderId="2" xfId="0" applyNumberFormat="1" applyFont="1" applyFill="1" applyBorder="1" applyAlignment="1" applyProtection="1">
      <alignment horizontal="right" vertical="center"/>
    </xf>
    <xf numFmtId="4" fontId="8" fillId="0" borderId="2" xfId="7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horizontal="left" vertical="center" wrapText="1" indent="1"/>
    </xf>
    <xf numFmtId="4" fontId="8" fillId="0" borderId="2" xfId="8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Border="1" applyAlignment="1" applyProtection="1">
      <alignment vertical="center"/>
    </xf>
    <xf numFmtId="49" fontId="1" fillId="0" borderId="2" xfId="0" applyNumberFormat="1" applyFont="1" applyBorder="1" applyAlignment="1" applyProtection="1">
      <alignment vertical="top"/>
    </xf>
    <xf numFmtId="49" fontId="1" fillId="0" borderId="18" xfId="0" applyNumberFormat="1" applyFont="1" applyFill="1" applyBorder="1" applyAlignment="1" applyProtection="1">
      <alignment horizontal="left" vertical="center" wrapText="1"/>
    </xf>
    <xf numFmtId="4" fontId="1" fillId="0" borderId="18" xfId="0" applyNumberFormat="1" applyFont="1" applyFill="1" applyBorder="1" applyAlignment="1" applyProtection="1">
      <alignment horizontal="right" vertical="center"/>
    </xf>
    <xf numFmtId="4" fontId="1" fillId="0" borderId="18" xfId="6" applyNumberFormat="1" applyFont="1" applyFill="1" applyBorder="1" applyAlignment="1" applyProtection="1">
      <alignment horizontal="right" vertical="center"/>
    </xf>
    <xf numFmtId="4" fontId="1" fillId="3" borderId="18" xfId="7" applyNumberFormat="1" applyFont="1" applyFill="1" applyBorder="1" applyAlignment="1" applyProtection="1">
      <alignment horizontal="right" vertical="center"/>
    </xf>
    <xf numFmtId="4" fontId="1" fillId="3" borderId="18" xfId="0" applyNumberFormat="1" applyFont="1" applyFill="1" applyBorder="1" applyAlignment="1" applyProtection="1">
      <alignment horizontal="right" vertical="center"/>
    </xf>
    <xf numFmtId="4" fontId="1" fillId="0" borderId="18" xfId="7" applyNumberFormat="1" applyFont="1" applyFill="1" applyBorder="1" applyAlignment="1" applyProtection="1">
      <alignment horizontal="right" vertical="center"/>
    </xf>
    <xf numFmtId="0" fontId="1" fillId="0" borderId="18" xfId="0" applyNumberFormat="1" applyFont="1" applyFill="1" applyBorder="1" applyAlignment="1" applyProtection="1">
      <alignment vertical="center"/>
    </xf>
    <xf numFmtId="0" fontId="1" fillId="0" borderId="2" xfId="0" applyNumberFormat="1" applyFont="1" applyFill="1" applyBorder="1" applyAlignment="1" applyProtection="1">
      <alignment horizontal="left" vertical="center" wrapText="1" indent="1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1" fillId="0" borderId="2" xfId="8" applyNumberFormat="1" applyFont="1" applyFill="1" applyBorder="1" applyAlignment="1" applyProtection="1">
      <alignment horizontal="right" vertical="center"/>
    </xf>
    <xf numFmtId="4" fontId="1" fillId="3" borderId="2" xfId="7" applyNumberFormat="1" applyFont="1" applyFill="1" applyBorder="1" applyAlignment="1" applyProtection="1">
      <alignment horizontal="right" vertical="center"/>
    </xf>
    <xf numFmtId="4" fontId="1" fillId="3" borderId="2" xfId="0" applyNumberFormat="1" applyFont="1" applyFill="1" applyBorder="1" applyAlignment="1" applyProtection="1">
      <alignment horizontal="right" vertical="center"/>
    </xf>
    <xf numFmtId="49" fontId="1" fillId="0" borderId="2" xfId="0" applyNumberFormat="1" applyFont="1" applyBorder="1" applyAlignment="1" applyProtection="1">
      <alignment vertical="center"/>
    </xf>
    <xf numFmtId="4" fontId="1" fillId="0" borderId="2" xfId="7" applyNumberFormat="1" applyFont="1" applyFill="1" applyBorder="1" applyAlignment="1" applyProtection="1">
      <alignment horizontal="right" vertical="center"/>
    </xf>
    <xf numFmtId="49" fontId="1" fillId="0" borderId="2" xfId="0" applyNumberFormat="1" applyFont="1" applyFill="1" applyBorder="1" applyAlignment="1" applyProtection="1">
      <alignment vertical="center"/>
    </xf>
    <xf numFmtId="0" fontId="1" fillId="0" borderId="19" xfId="0" applyNumberFormat="1" applyFont="1" applyFill="1" applyBorder="1" applyAlignment="1" applyProtection="1">
      <alignment horizontal="left" vertical="center" wrapText="1" indent="1"/>
    </xf>
    <xf numFmtId="4" fontId="1" fillId="0" borderId="19" xfId="0" applyNumberFormat="1" applyFont="1" applyFill="1" applyBorder="1" applyAlignment="1" applyProtection="1">
      <alignment horizontal="right" vertical="center"/>
    </xf>
    <xf numFmtId="4" fontId="1" fillId="0" borderId="19" xfId="8" applyNumberFormat="1" applyFont="1" applyFill="1" applyBorder="1" applyAlignment="1" applyProtection="1">
      <alignment horizontal="right" vertical="center"/>
    </xf>
    <xf numFmtId="4" fontId="1" fillId="0" borderId="19" xfId="7" applyNumberFormat="1" applyFont="1" applyFill="1" applyBorder="1" applyAlignment="1" applyProtection="1">
      <alignment horizontal="right" vertical="center"/>
    </xf>
    <xf numFmtId="49" fontId="1" fillId="0" borderId="19" xfId="0" applyNumberFormat="1" applyFont="1" applyFill="1" applyBorder="1" applyAlignment="1" applyProtection="1">
      <alignment vertical="center"/>
    </xf>
    <xf numFmtId="49" fontId="1" fillId="7" borderId="4" xfId="0" applyNumberFormat="1" applyFont="1" applyFill="1" applyBorder="1" applyAlignment="1" applyProtection="1">
      <alignment vertical="top"/>
    </xf>
    <xf numFmtId="49" fontId="1" fillId="7" borderId="5" xfId="0" applyNumberFormat="1" applyFont="1" applyFill="1" applyBorder="1" applyAlignment="1" applyProtection="1">
      <alignment vertical="top"/>
    </xf>
    <xf numFmtId="49" fontId="1" fillId="7" borderId="6" xfId="0" applyNumberFormat="1" applyFont="1" applyFill="1" applyBorder="1" applyAlignment="1" applyProtection="1">
      <alignment vertical="top"/>
    </xf>
    <xf numFmtId="49" fontId="1" fillId="0" borderId="0" xfId="0" applyNumberFormat="1" applyFont="1" applyFill="1" applyAlignment="1" applyProtection="1">
      <alignment vertical="top"/>
    </xf>
    <xf numFmtId="49" fontId="1" fillId="0" borderId="0" xfId="0" applyNumberFormat="1" applyFont="1" applyAlignment="1" applyProtection="1">
      <alignment vertical="top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Continuous" vertical="center"/>
    </xf>
    <xf numFmtId="2" fontId="1" fillId="0" borderId="2" xfId="0" applyNumberFormat="1" applyFont="1" applyFill="1" applyBorder="1" applyAlignment="1" applyProtection="1">
      <alignment horizontal="center" vertical="center" wrapText="1"/>
    </xf>
    <xf numFmtId="2" fontId="1" fillId="8" borderId="2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vertical="center"/>
    </xf>
    <xf numFmtId="4" fontId="8" fillId="3" borderId="2" xfId="6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left" vertical="top" wrapText="1"/>
    </xf>
    <xf numFmtId="49" fontId="1" fillId="0" borderId="0" xfId="0" applyNumberFormat="1" applyFont="1" applyFill="1" applyBorder="1" applyAlignment="1" applyProtection="1">
      <alignment vertical="top"/>
    </xf>
    <xf numFmtId="4" fontId="1" fillId="0" borderId="0" xfId="7" applyFont="1" applyFill="1" applyBorder="1" applyProtection="1">
      <alignment horizontal="right"/>
    </xf>
    <xf numFmtId="4" fontId="1" fillId="0" borderId="0" xfId="6" applyFont="1" applyFill="1" applyBorder="1" applyProtection="1">
      <alignment horizontal="right"/>
    </xf>
    <xf numFmtId="49" fontId="1" fillId="0" borderId="20" xfId="0" applyNumberFormat="1" applyFont="1" applyFill="1" applyBorder="1" applyAlignment="1" applyProtection="1">
      <alignment vertical="top"/>
    </xf>
    <xf numFmtId="0" fontId="1" fillId="0" borderId="3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top"/>
    </xf>
    <xf numFmtId="4" fontId="1" fillId="0" borderId="3" xfId="7" applyFont="1" applyFill="1" applyBorder="1" applyProtection="1">
      <alignment horizontal="right"/>
    </xf>
    <xf numFmtId="4" fontId="1" fillId="0" borderId="3" xfId="6" applyFont="1" applyFill="1" applyBorder="1" applyProtection="1">
      <alignment horizontal="right"/>
    </xf>
    <xf numFmtId="49" fontId="1" fillId="0" borderId="21" xfId="0" applyNumberFormat="1" applyFont="1" applyFill="1" applyBorder="1" applyAlignment="1" applyProtection="1">
      <alignment vertical="top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4" fontId="1" fillId="0" borderId="2" xfId="6" applyNumberFormat="1" applyFont="1" applyFill="1" applyBorder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4" fontId="1" fillId="3" borderId="19" xfId="7" applyNumberFormat="1" applyFont="1" applyFill="1" applyBorder="1" applyAlignment="1" applyProtection="1">
      <alignment horizontal="right" vertical="center"/>
    </xf>
    <xf numFmtId="4" fontId="1" fillId="0" borderId="19" xfId="6" applyNumberFormat="1" applyFont="1" applyFill="1" applyBorder="1" applyAlignment="1" applyProtection="1">
      <alignment horizontal="right" vertical="center"/>
    </xf>
    <xf numFmtId="4" fontId="1" fillId="3" borderId="19" xfId="6" applyNumberFormat="1" applyFont="1" applyFill="1" applyBorder="1" applyAlignment="1" applyProtection="1">
      <alignment horizontal="right" vertical="center"/>
    </xf>
    <xf numFmtId="49" fontId="1" fillId="0" borderId="19" xfId="0" applyNumberFormat="1" applyFont="1" applyBorder="1" applyAlignment="1" applyProtection="1">
      <alignment vertical="center"/>
    </xf>
    <xf numFmtId="0" fontId="3" fillId="0" borderId="1" xfId="2" applyFont="1" applyFill="1" applyBorder="1" applyAlignment="1">
      <alignment horizontal="center" vertical="center" wrapText="1"/>
    </xf>
    <xf numFmtId="0" fontId="1" fillId="0" borderId="9" xfId="4" applyFont="1" applyFill="1" applyBorder="1" applyAlignment="1" applyProtection="1">
      <alignment horizontal="center" vertical="center" wrapText="1"/>
    </xf>
    <xf numFmtId="0" fontId="1" fillId="0" borderId="2" xfId="4" applyFont="1" applyFill="1" applyBorder="1" applyAlignment="1" applyProtection="1">
      <alignment horizontal="center" vertical="center" wrapText="1"/>
    </xf>
    <xf numFmtId="0" fontId="1" fillId="0" borderId="10" xfId="4" applyFont="1" applyFill="1" applyBorder="1" applyAlignment="1" applyProtection="1">
      <alignment horizontal="center" vertical="center" wrapText="1"/>
    </xf>
    <xf numFmtId="0" fontId="1" fillId="0" borderId="0" xfId="4" applyFont="1" applyFill="1" applyAlignment="1" applyProtection="1">
      <alignment horizontal="left" vertical="center"/>
    </xf>
    <xf numFmtId="0" fontId="8" fillId="0" borderId="16" xfId="4" applyFont="1" applyFill="1" applyBorder="1" applyAlignment="1" applyProtection="1">
      <alignment vertical="center" wrapText="1"/>
    </xf>
    <xf numFmtId="0" fontId="1" fillId="0" borderId="0" xfId="4" applyFont="1" applyAlignment="1" applyProtection="1">
      <alignment horizontal="left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5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49" fontId="1" fillId="0" borderId="18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</xf>
    <xf numFmtId="2" fontId="1" fillId="0" borderId="2" xfId="0" applyNumberFormat="1" applyFont="1" applyFill="1" applyBorder="1" applyAlignment="1" applyProtection="1">
      <alignment horizontal="center" vertical="center" wrapText="1"/>
    </xf>
  </cellXfs>
  <cellStyles count="9">
    <cellStyle name="Значение" xfId="8"/>
    <cellStyle name="Обычный" xfId="0" builtinId="0"/>
    <cellStyle name="Обычный_SIMPLE_1_massive2" xfId="1"/>
    <cellStyle name="Обычный_test" xfId="5"/>
    <cellStyle name="Обычный_ЖКУ_проект3" xfId="3"/>
    <cellStyle name="Обычный_Форма3" xfId="4"/>
    <cellStyle name="Обычный_Шаблон по источникам для Модуля Реестр (2)" xfId="2"/>
    <cellStyle name="Формула" xfId="6"/>
    <cellStyle name="Формула_Form10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1</xdr:col>
      <xdr:colOff>1343025</xdr:colOff>
      <xdr:row>1</xdr:row>
      <xdr:rowOff>323850</xdr:rowOff>
    </xdr:to>
    <xdr:sp macro="[1]!modList01.cmdGTPList_Click_Handler" textlink="">
      <xdr:nvSpPr>
        <xdr:cNvPr id="2" name="cmdGTPList">
          <a:extLst>
            <a:ext uri="{FF2B5EF4-FFF2-40B4-BE49-F238E27FC236}">
              <a16:creationId xmlns:a16="http://schemas.microsoft.com/office/drawing/2014/main" xmlns="" id="{00000000-0008-0000-0300-0000018C0100}"/>
            </a:ext>
          </a:extLst>
        </xdr:cNvPr>
        <xdr:cNvSpPr>
          <a:spLocks noChangeArrowheads="1"/>
        </xdr:cNvSpPr>
      </xdr:nvSpPr>
      <xdr:spPr bwMode="auto">
        <a:xfrm>
          <a:off x="247650" y="428625"/>
          <a:ext cx="1838325" cy="285750"/>
        </a:xfrm>
        <a:prstGeom prst="roundRect">
          <a:avLst>
            <a:gd name="adj" fmla="val 0"/>
          </a:avLst>
        </a:prstGeom>
        <a:solidFill>
          <a:srgbClr val="007A85"/>
        </a:solidFill>
        <a:ln w="12700" algn="ctr">
          <a:solidFill>
            <a:srgbClr val="479EA5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marL="0" indent="0" algn="ctr" rtl="1">
            <a:defRPr sz="1000"/>
          </a:pPr>
          <a:r>
            <a:rPr lang="ru-RU" sz="900" b="0" i="0" u="none" strike="noStrike" baseline="0">
              <a:solidFill>
                <a:srgbClr val="FFFFFF"/>
              </a:solidFill>
              <a:latin typeface="Tahoma"/>
              <a:ea typeface="Tahoma"/>
              <a:cs typeface="Tahoma"/>
            </a:rPr>
            <a:t>Список ГТП субъекта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38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38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38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38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38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38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38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38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38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133350</xdr:colOff>
      <xdr:row>1</xdr:row>
      <xdr:rowOff>28575</xdr:rowOff>
    </xdr:to>
    <xdr:pic macro="[1]!modList00.FREEZE_PANES">
      <xdr:nvPicPr>
        <xdr:cNvPr id="2" name="FREEZE_PANES_F12" descr="Без имени-1">
          <a:extLst>
            <a:ext uri="{FF2B5EF4-FFF2-40B4-BE49-F238E27FC236}">
              <a16:creationId xmlns:a16="http://schemas.microsoft.com/office/drawing/2014/main" xmlns="" id="{080019B6-26ED-42C8-821C-4D7042643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133350</xdr:colOff>
      <xdr:row>0</xdr:row>
      <xdr:rowOff>47625</xdr:rowOff>
    </xdr:to>
    <xdr:pic macro="[1]!modList00.FREEZE_PANES">
      <xdr:nvPicPr>
        <xdr:cNvPr id="2" name="FREEZE_PANES_F12" descr="Без имени-1">
          <a:extLst>
            <a:ext uri="{FF2B5EF4-FFF2-40B4-BE49-F238E27FC236}">
              <a16:creationId xmlns:a16="http://schemas.microsoft.com/office/drawing/2014/main" xmlns="" id="{6D1EF17A-4991-4040-AA59-3705A72A5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38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38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38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38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38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38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66675</xdr:colOff>
      <xdr:row>3</xdr:row>
      <xdr:rowOff>9525</xdr:rowOff>
    </xdr:to>
    <xdr:pic macro="[1]!modList00.FREEZE_PANES">
      <xdr:nvPicPr>
        <xdr:cNvPr id="2" name="FREEZE_PANES_L9" descr="Без имени-1">
          <a:extLst>
            <a:ext uri="{FF2B5EF4-FFF2-40B4-BE49-F238E27FC236}">
              <a16:creationId xmlns:a16="http://schemas.microsoft.com/office/drawing/2014/main" xmlns="" id="{24307B76-5393-49BF-999F-C5F7DC68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38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3.2025.ORG(v1.0)&#1057;&#1061;&#1044;%20&#8212;%20&#1082;&#1086;&#1087;&#1080;&#1103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3.2025.ORG(v1.0)&#1057;&#1061;&#1044;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Сравнение"/>
      <sheetName val="Комментарии"/>
      <sheetName val="Проверка"/>
      <sheetName val="AllSheetsInThisWorkbook"/>
      <sheetName val="TEHSHEET"/>
      <sheetName val="modProv"/>
      <sheetName val="et_union_ver"/>
      <sheetName val="et_union_hor"/>
      <sheetName val="modHTTP"/>
      <sheetName val="modReestr"/>
      <sheetName val="modfrmRegion"/>
      <sheetName val="modfrmAuthorization"/>
      <sheetName val="modfrmReestr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  <sheetName val="modList02"/>
      <sheetName val="modList21"/>
      <sheetName val="REESTR_CONSUMERS"/>
      <sheetName val="REESTR_GTP"/>
      <sheetName val="REESTR_SOC_NORM"/>
      <sheetName val="FORM3.2025.ORG(v1"/>
    </sheetNames>
    <definedNames>
      <definedName name="modList00.FREEZE_PANES"/>
      <definedName name="modList01.cmdGTPList_Click_Handler"/>
    </definedNames>
    <sheetDataSet>
      <sheetData sheetId="0">
        <row r="3">
          <cell r="B3" t="str">
            <v>Версия 1.0</v>
          </cell>
        </row>
      </sheetData>
      <sheetData sheetId="1"/>
      <sheetData sheetId="2">
        <row r="9">
          <cell r="F9">
            <v>2024</v>
          </cell>
        </row>
        <row r="13">
          <cell r="F13" t="str">
            <v>АО "Салехардэнерго"</v>
          </cell>
        </row>
      </sheetData>
      <sheetData sheetId="3">
        <row r="7">
          <cell r="E7" t="str">
            <v>АО «Салехардэнерго»</v>
          </cell>
          <cell r="F7" t="str">
            <v>PSALEHA1</v>
          </cell>
        </row>
      </sheetData>
      <sheetData sheetId="4">
        <row r="12">
          <cell r="O12">
            <v>43.110393000000002</v>
          </cell>
        </row>
      </sheetData>
      <sheetData sheetId="5">
        <row r="12">
          <cell r="O12">
            <v>44.030571999999999</v>
          </cell>
        </row>
      </sheetData>
      <sheetData sheetId="6">
        <row r="12">
          <cell r="O12">
            <v>39.229837999999994</v>
          </cell>
        </row>
      </sheetData>
      <sheetData sheetId="7">
        <row r="12">
          <cell r="O12">
            <v>32.298281000000003</v>
          </cell>
        </row>
      </sheetData>
      <sheetData sheetId="8">
        <row r="12">
          <cell r="O12">
            <v>28.455483999999998</v>
          </cell>
        </row>
      </sheetData>
      <sheetData sheetId="9">
        <row r="12">
          <cell r="O12">
            <v>22.350534</v>
          </cell>
        </row>
      </sheetData>
      <sheetData sheetId="10">
        <row r="12">
          <cell r="O12">
            <v>19.988443</v>
          </cell>
        </row>
      </sheetData>
      <sheetData sheetId="11">
        <row r="12">
          <cell r="O12">
            <v>21.230601</v>
          </cell>
        </row>
      </sheetData>
      <sheetData sheetId="12">
        <row r="12">
          <cell r="O12">
            <v>24.654364999999999</v>
          </cell>
        </row>
      </sheetData>
      <sheetData sheetId="13">
        <row r="12">
          <cell r="O12">
            <v>27.791277999999998</v>
          </cell>
        </row>
      </sheetData>
      <sheetData sheetId="14">
        <row r="12">
          <cell r="O12">
            <v>36.391779</v>
          </cell>
        </row>
      </sheetData>
      <sheetData sheetId="15">
        <row r="12">
          <cell r="O12">
            <v>42.277787999999994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Сравнение"/>
      <sheetName val="Комментарии"/>
      <sheetName val="Проверка"/>
      <sheetName val="AllSheetsInThisWorkbook"/>
      <sheetName val="TEHSHEET"/>
      <sheetName val="modProv"/>
      <sheetName val="et_union_ver"/>
      <sheetName val="et_union_hor"/>
      <sheetName val="modHTTP"/>
      <sheetName val="modReestr"/>
      <sheetName val="modfrmRegion"/>
      <sheetName val="modfrmAuthorization"/>
      <sheetName val="modfrmReestr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  <sheetName val="modList02"/>
      <sheetName val="modList21"/>
      <sheetName val="REESTR_CONSUMERS"/>
      <sheetName val="REESTR_GTP"/>
      <sheetName val="REESTR_SOC_NORM"/>
    </sheetNames>
    <sheetDataSet>
      <sheetData sheetId="0"/>
      <sheetData sheetId="1"/>
      <sheetData sheetId="2"/>
      <sheetData sheetId="3"/>
      <sheetData sheetId="4">
        <row r="12">
          <cell r="O12">
            <v>44.220754000000007</v>
          </cell>
        </row>
      </sheetData>
      <sheetData sheetId="5">
        <row r="12">
          <cell r="O12">
            <v>45.093924000000001</v>
          </cell>
        </row>
      </sheetData>
      <sheetData sheetId="6">
        <row r="12">
          <cell r="O12">
            <v>40.251102999999993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B27"/>
  <sheetViews>
    <sheetView workbookViewId="0">
      <selection activeCell="F9" sqref="F9"/>
    </sheetView>
  </sheetViews>
  <sheetFormatPr defaultRowHeight="15"/>
  <cols>
    <col min="1" max="1" width="27.42578125" customWidth="1"/>
    <col min="2" max="2" width="61.28515625" customWidth="1"/>
  </cols>
  <sheetData>
    <row r="1" spans="1:2">
      <c r="A1" s="1"/>
      <c r="B1" s="2" t="str">
        <f>version</f>
        <v>Версия 1.0</v>
      </c>
    </row>
    <row r="2" spans="1:2">
      <c r="A2" s="165" t="s">
        <v>0</v>
      </c>
      <c r="B2" s="165"/>
    </row>
    <row r="3" spans="1:2" ht="12" customHeight="1">
      <c r="A3" s="3"/>
      <c r="B3" s="4"/>
    </row>
    <row r="4" spans="1:2" ht="12.75" customHeight="1">
      <c r="A4" s="3" t="s">
        <v>1</v>
      </c>
      <c r="B4" s="5" t="s">
        <v>2</v>
      </c>
    </row>
    <row r="5" spans="1:2" ht="9" customHeight="1">
      <c r="A5" s="3"/>
      <c r="B5" s="6"/>
    </row>
    <row r="6" spans="1:2" ht="18" customHeight="1">
      <c r="A6" s="3" t="s">
        <v>3</v>
      </c>
      <c r="B6" s="7">
        <v>2025</v>
      </c>
    </row>
    <row r="7" spans="1:2" ht="11.25" customHeight="1">
      <c r="A7" s="3"/>
      <c r="B7" s="6"/>
    </row>
    <row r="8" spans="1:2" ht="18.75" customHeight="1">
      <c r="A8" s="8" t="s">
        <v>4</v>
      </c>
      <c r="B8" s="9" t="s">
        <v>5</v>
      </c>
    </row>
    <row r="9" spans="1:2" ht="32.25" customHeight="1">
      <c r="A9" s="10"/>
      <c r="B9" s="11" t="s">
        <v>6</v>
      </c>
    </row>
    <row r="10" spans="1:2" ht="18.75" customHeight="1">
      <c r="A10" s="10" t="s">
        <v>7</v>
      </c>
      <c r="B10" s="12" t="s">
        <v>8</v>
      </c>
    </row>
    <row r="11" spans="1:2" ht="15.75" customHeight="1">
      <c r="A11" s="10" t="s">
        <v>9</v>
      </c>
      <c r="B11" s="9" t="s">
        <v>10</v>
      </c>
    </row>
    <row r="12" spans="1:2" ht="16.5" customHeight="1">
      <c r="A12" s="10" t="s">
        <v>11</v>
      </c>
      <c r="B12" s="9" t="s">
        <v>12</v>
      </c>
    </row>
    <row r="13" spans="1:2" ht="45" customHeight="1">
      <c r="A13" s="13" t="s">
        <v>13</v>
      </c>
      <c r="B13" s="9" t="s">
        <v>14</v>
      </c>
    </row>
    <row r="14" spans="1:2" ht="14.25" customHeight="1">
      <c r="A14" s="14"/>
      <c r="B14" s="15" t="s">
        <v>15</v>
      </c>
    </row>
    <row r="15" spans="1:2" ht="21.75" customHeight="1">
      <c r="A15" s="16" t="s">
        <v>16</v>
      </c>
      <c r="B15" s="17" t="s">
        <v>17</v>
      </c>
    </row>
    <row r="16" spans="1:2" ht="21" customHeight="1">
      <c r="A16" s="16" t="s">
        <v>18</v>
      </c>
      <c r="B16" s="17" t="s">
        <v>17</v>
      </c>
    </row>
    <row r="17" spans="1:2">
      <c r="A17" s="14"/>
      <c r="B17" s="15" t="s">
        <v>19</v>
      </c>
    </row>
    <row r="18" spans="1:2" ht="19.5" customHeight="1">
      <c r="A18" s="16" t="s">
        <v>20</v>
      </c>
      <c r="B18" s="17" t="s">
        <v>21</v>
      </c>
    </row>
    <row r="19" spans="1:2" ht="15" customHeight="1">
      <c r="A19" s="16" t="s">
        <v>22</v>
      </c>
      <c r="B19" s="17" t="s">
        <v>23</v>
      </c>
    </row>
    <row r="20" spans="1:2">
      <c r="A20" s="14"/>
      <c r="B20" s="15" t="s">
        <v>24</v>
      </c>
    </row>
    <row r="21" spans="1:2" ht="17.25" customHeight="1">
      <c r="A21" s="16" t="s">
        <v>20</v>
      </c>
      <c r="B21" s="17" t="s">
        <v>25</v>
      </c>
    </row>
    <row r="22" spans="1:2" ht="18.75" customHeight="1">
      <c r="A22" s="16" t="s">
        <v>22</v>
      </c>
      <c r="B22" s="17" t="s">
        <v>24</v>
      </c>
    </row>
    <row r="23" spans="1:2" ht="19.5" customHeight="1">
      <c r="A23" s="14"/>
      <c r="B23" s="15" t="s">
        <v>26</v>
      </c>
    </row>
    <row r="24" spans="1:2" ht="18.75" customHeight="1">
      <c r="A24" s="16" t="s">
        <v>20</v>
      </c>
      <c r="B24" s="18" t="s">
        <v>27</v>
      </c>
    </row>
    <row r="25" spans="1:2" ht="19.5" customHeight="1">
      <c r="A25" s="16" t="s">
        <v>22</v>
      </c>
      <c r="B25" s="18" t="s">
        <v>28</v>
      </c>
    </row>
    <row r="26" spans="1:2" ht="18.75" customHeight="1">
      <c r="A26" s="16" t="s">
        <v>29</v>
      </c>
      <c r="B26" s="18" t="s">
        <v>30</v>
      </c>
    </row>
    <row r="27" spans="1:2" ht="16.5" customHeight="1">
      <c r="A27" s="16" t="s">
        <v>31</v>
      </c>
      <c r="B27" s="18" t="s">
        <v>32</v>
      </c>
    </row>
  </sheetData>
  <mergeCells count="1">
    <mergeCell ref="A2:B2"/>
  </mergeCells>
  <dataValidations count="3">
    <dataValidation operator="lessThanOrEqual" allowBlank="1" showInputMessage="1" showErrorMessage="1" errorTitle="Ошибка" error="Допускается ввод не более 900 символов!" sqref="B8"/>
    <dataValidation allowBlank="1" showInputMessage="1" showErrorMessage="1" promptTitle="Ввод" prompt="Для выбора организации необходимо два раза нажать левую кнопку мыши!" sqref="B10"/>
    <dataValidation type="textLength" operator="lessThanOrEqual" allowBlank="1" showInputMessage="1" showErrorMessage="1" errorTitle="Ошибка" error="Допускается ввод не более 900 символов!" sqref="B24:B27 B21:B22 B18:B19 B15:B16">
      <formula1>900</formula1>
    </dataValidation>
  </dataValidations>
  <pageMargins left="0.7" right="0.7" top="0.75" bottom="0.75" header="0.3" footer="0.3"/>
  <pageSetup paperSize="9" scale="98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topLeftCell="A6" workbookViewId="0">
      <selection activeCell="I24" sqref="I24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1.710937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111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112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19.060365000000001</v>
      </c>
      <c r="E9" s="56">
        <f t="shared" si="0"/>
        <v>16.911054</v>
      </c>
      <c r="F9" s="56">
        <f t="shared" si="0"/>
        <v>19.986962594000001</v>
      </c>
      <c r="G9" s="57">
        <f t="shared" si="0"/>
        <v>21.703735999999999</v>
      </c>
      <c r="H9" s="58"/>
      <c r="I9" s="59">
        <f>I11</f>
        <v>19.060365000000001</v>
      </c>
      <c r="J9" s="59">
        <f>J11</f>
        <v>16.911054</v>
      </c>
      <c r="K9" s="60">
        <f>K11</f>
        <v>19.986962594000001</v>
      </c>
      <c r="L9" s="71">
        <f>L11</f>
        <v>21.703735999999999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19.060365000000001</v>
      </c>
      <c r="E10" s="56">
        <f t="shared" si="0"/>
        <v>16.911054</v>
      </c>
      <c r="F10" s="56">
        <f t="shared" si="0"/>
        <v>19.986962594000001</v>
      </c>
      <c r="G10" s="57">
        <f t="shared" si="0"/>
        <v>21.703735999999999</v>
      </c>
      <c r="H10" s="58"/>
      <c r="I10" s="61">
        <f>I11+I15</f>
        <v>19.060365000000001</v>
      </c>
      <c r="J10" s="62">
        <f>J11+J15</f>
        <v>16.911054</v>
      </c>
      <c r="K10" s="62">
        <f>K11+K15</f>
        <v>19.986962594000001</v>
      </c>
      <c r="L10" s="63">
        <f>L11+L15</f>
        <v>21.703735999999999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19.060365000000001</v>
      </c>
      <c r="E11" s="56">
        <f t="shared" ref="E11:G11" si="1">E10</f>
        <v>16.911054</v>
      </c>
      <c r="F11" s="56">
        <f t="shared" si="1"/>
        <v>19.986962594000001</v>
      </c>
      <c r="G11" s="56">
        <f t="shared" si="1"/>
        <v>21.703735999999999</v>
      </c>
      <c r="H11" s="58"/>
      <c r="I11" s="59">
        <f>I19+I22</f>
        <v>19.060365000000001</v>
      </c>
      <c r="J11" s="59">
        <f>J19+J22</f>
        <v>16.911054</v>
      </c>
      <c r="K11" s="60">
        <f>K19+K22</f>
        <v>19.986962594000001</v>
      </c>
      <c r="L11" s="71">
        <f>L19+L22</f>
        <v>21.703735999999999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7.1798460000000004</v>
      </c>
      <c r="E12" s="56">
        <f>J12</f>
        <v>7.0490537010000001</v>
      </c>
      <c r="F12" s="56">
        <f>K12</f>
        <v>7.5166000000000004</v>
      </c>
      <c r="G12" s="57">
        <f>L12</f>
        <v>8.2408149999999996</v>
      </c>
      <c r="H12" s="58"/>
      <c r="I12" s="59">
        <f>I20</f>
        <v>7.1798460000000004</v>
      </c>
      <c r="J12" s="59">
        <f>J20</f>
        <v>7.0490537010000001</v>
      </c>
      <c r="K12" s="60">
        <f>K20</f>
        <v>7.5166000000000004</v>
      </c>
      <c r="L12" s="60">
        <f>L20</f>
        <v>8.2408149999999996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67"/>
      <c r="J13" s="68"/>
      <c r="K13" s="68"/>
      <c r="L13" s="69"/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67"/>
      <c r="J14" s="68"/>
      <c r="K14" s="68"/>
      <c r="L14" s="69"/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59"/>
      <c r="J15" s="60"/>
      <c r="K15" s="60"/>
      <c r="L15" s="71"/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59"/>
      <c r="J16" s="60"/>
      <c r="K16" s="60"/>
      <c r="L16" s="71"/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67"/>
      <c r="J17" s="68"/>
      <c r="K17" s="68"/>
      <c r="L17" s="69"/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67"/>
      <c r="J18" s="68"/>
      <c r="K18" s="68"/>
      <c r="L18" s="69"/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16.280007000000001</v>
      </c>
      <c r="E19" s="56">
        <f t="shared" si="3"/>
        <v>14.820299970000001</v>
      </c>
      <c r="F19" s="56">
        <f t="shared" si="3"/>
        <v>16.785811594000002</v>
      </c>
      <c r="G19" s="57">
        <f t="shared" si="3"/>
        <v>17.778476999999999</v>
      </c>
      <c r="H19" s="58"/>
      <c r="I19" s="61">
        <f>I20+I21</f>
        <v>16.280007000000001</v>
      </c>
      <c r="J19" s="62">
        <f>J20+J21</f>
        <v>14.820299970000001</v>
      </c>
      <c r="K19" s="62">
        <f>K20+K21</f>
        <v>16.785811594000002</v>
      </c>
      <c r="L19" s="63">
        <f>L20+L21</f>
        <v>17.778476999999999</v>
      </c>
    </row>
    <row r="20" spans="1:12" ht="30.75" customHeight="1">
      <c r="A20" s="53" t="s">
        <v>66</v>
      </c>
      <c r="B20" s="64" t="s">
        <v>54</v>
      </c>
      <c r="C20" s="55" t="s">
        <v>48</v>
      </c>
      <c r="D20" s="56">
        <f t="shared" si="3"/>
        <v>7.1798460000000004</v>
      </c>
      <c r="E20" s="56">
        <f t="shared" si="3"/>
        <v>7.0490537010000001</v>
      </c>
      <c r="F20" s="56">
        <f t="shared" si="3"/>
        <v>7.5166000000000004</v>
      </c>
      <c r="G20" s="57">
        <f t="shared" si="3"/>
        <v>8.2408149999999996</v>
      </c>
      <c r="H20" s="58"/>
      <c r="I20" s="59">
        <v>7.1798460000000004</v>
      </c>
      <c r="J20" s="60">
        <v>7.0490537010000001</v>
      </c>
      <c r="K20" s="60">
        <v>7.5166000000000004</v>
      </c>
      <c r="L20" s="71">
        <v>8.2408149999999996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9.1001609999999999</v>
      </c>
      <c r="E21" s="56">
        <f t="shared" si="3"/>
        <v>7.7712462689999997</v>
      </c>
      <c r="F21" s="56">
        <f t="shared" si="3"/>
        <v>9.2692115939999997</v>
      </c>
      <c r="G21" s="57">
        <f t="shared" si="3"/>
        <v>9.5376619999999992</v>
      </c>
      <c r="H21" s="58"/>
      <c r="I21" s="59">
        <v>9.1001609999999999</v>
      </c>
      <c r="J21" s="60">
        <v>7.7712462689999997</v>
      </c>
      <c r="K21" s="60">
        <v>9.2692115939999997</v>
      </c>
      <c r="L21" s="71">
        <v>9.5376619999999992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2.7803580000000001</v>
      </c>
      <c r="E22" s="56">
        <f t="shared" si="3"/>
        <v>2.0907540299999998</v>
      </c>
      <c r="F22" s="56">
        <f t="shared" si="3"/>
        <v>3.2011509999999999</v>
      </c>
      <c r="G22" s="57">
        <f t="shared" si="3"/>
        <v>3.9252590000000001</v>
      </c>
      <c r="H22" s="58"/>
      <c r="I22" s="59">
        <v>2.7803580000000001</v>
      </c>
      <c r="J22" s="60">
        <v>2.0907540299999998</v>
      </c>
      <c r="K22" s="60">
        <v>3.2011509999999999</v>
      </c>
      <c r="L22" s="71">
        <v>3.9252590000000001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38.120730000000002</v>
      </c>
      <c r="E24" s="56">
        <f>J24</f>
        <v>33.822108</v>
      </c>
      <c r="F24" s="56">
        <f>K24</f>
        <v>39.973925188000003</v>
      </c>
      <c r="G24" s="57">
        <f>L24</f>
        <v>43.407471999999999</v>
      </c>
      <c r="H24" s="58"/>
      <c r="I24" s="60">
        <f>I9/500*1000</f>
        <v>38.120730000000002</v>
      </c>
      <c r="J24" s="60">
        <f>J9/500*1000</f>
        <v>33.822108</v>
      </c>
      <c r="K24" s="60">
        <f>K9/500*1000</f>
        <v>39.973925188000003</v>
      </c>
      <c r="L24" s="60">
        <f>L9/500*1000</f>
        <v>43.407471999999999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38.120730000000002</v>
      </c>
      <c r="E25" s="56">
        <f t="shared" ref="E25:G25" si="4">E24</f>
        <v>33.822108</v>
      </c>
      <c r="F25" s="56">
        <f t="shared" si="4"/>
        <v>39.973925188000003</v>
      </c>
      <c r="G25" s="56">
        <f t="shared" si="4"/>
        <v>43.407471999999999</v>
      </c>
      <c r="H25" s="58"/>
      <c r="I25" s="60">
        <f t="shared" ref="I25:L26" si="5">I11/500*1000</f>
        <v>38.120730000000002</v>
      </c>
      <c r="J25" s="60">
        <f t="shared" si="5"/>
        <v>33.822108</v>
      </c>
      <c r="K25" s="60">
        <f t="shared" si="5"/>
        <v>39.973925188000003</v>
      </c>
      <c r="L25" s="60">
        <f t="shared" si="5"/>
        <v>43.407471999999999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14.359692000000001</v>
      </c>
      <c r="E26" s="56">
        <f>J26</f>
        <v>14.098107402</v>
      </c>
      <c r="F26" s="56">
        <f>K26</f>
        <v>15.033200000000001</v>
      </c>
      <c r="G26" s="57">
        <f>L26</f>
        <v>16.481629999999999</v>
      </c>
      <c r="H26" s="58"/>
      <c r="I26" s="60">
        <f t="shared" si="5"/>
        <v>14.359692000000001</v>
      </c>
      <c r="J26" s="60">
        <f t="shared" si="5"/>
        <v>14.098107402</v>
      </c>
      <c r="K26" s="60">
        <f t="shared" si="5"/>
        <v>15.033200000000001</v>
      </c>
      <c r="L26" s="60">
        <f t="shared" si="5"/>
        <v>16.481629999999999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6">SUMIF($K$8:$P$8,"="&amp;D$8,$K27:$P27)</f>
        <v>0</v>
      </c>
      <c r="E27" s="56">
        <f t="shared" si="6"/>
        <v>0</v>
      </c>
      <c r="F27" s="56">
        <f t="shared" si="6"/>
        <v>0</v>
      </c>
      <c r="G27" s="57">
        <f t="shared" si="6"/>
        <v>0</v>
      </c>
      <c r="H27" s="58"/>
      <c r="I27" s="67"/>
      <c r="J27" s="68"/>
      <c r="K27" s="68"/>
      <c r="L27" s="69"/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6"/>
        <v>0</v>
      </c>
      <c r="E28" s="56">
        <f t="shared" si="6"/>
        <v>0</v>
      </c>
      <c r="F28" s="56">
        <f t="shared" si="6"/>
        <v>0</v>
      </c>
      <c r="G28" s="57">
        <f t="shared" si="6"/>
        <v>0</v>
      </c>
      <c r="H28" s="58"/>
      <c r="I28" s="67"/>
      <c r="J28" s="68"/>
      <c r="K28" s="68"/>
      <c r="L28" s="69"/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6"/>
        <v>0</v>
      </c>
      <c r="E29" s="56">
        <f t="shared" si="6"/>
        <v>0</v>
      </c>
      <c r="F29" s="56">
        <f t="shared" si="6"/>
        <v>0</v>
      </c>
      <c r="G29" s="57">
        <f t="shared" si="6"/>
        <v>0</v>
      </c>
      <c r="H29" s="58"/>
      <c r="I29" s="59"/>
      <c r="J29" s="60"/>
      <c r="K29" s="60"/>
      <c r="L29" s="71"/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6"/>
        <v>0</v>
      </c>
      <c r="E30" s="56">
        <f t="shared" si="6"/>
        <v>0</v>
      </c>
      <c r="F30" s="56">
        <f t="shared" si="6"/>
        <v>0</v>
      </c>
      <c r="G30" s="57">
        <f t="shared" si="6"/>
        <v>0</v>
      </c>
      <c r="H30" s="58"/>
      <c r="I30" s="59"/>
      <c r="J30" s="60"/>
      <c r="K30" s="60"/>
      <c r="L30" s="71"/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6"/>
        <v>0</v>
      </c>
      <c r="E31" s="56">
        <f t="shared" si="6"/>
        <v>0</v>
      </c>
      <c r="F31" s="56">
        <f t="shared" si="6"/>
        <v>0</v>
      </c>
      <c r="G31" s="57">
        <f t="shared" si="6"/>
        <v>0</v>
      </c>
      <c r="H31" s="58"/>
      <c r="I31" s="67"/>
      <c r="J31" s="68"/>
      <c r="K31" s="68"/>
      <c r="L31" s="69"/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6"/>
        <v>0</v>
      </c>
      <c r="E32" s="56">
        <f t="shared" si="6"/>
        <v>0</v>
      </c>
      <c r="F32" s="56">
        <f t="shared" si="6"/>
        <v>0</v>
      </c>
      <c r="G32" s="57">
        <f t="shared" si="6"/>
        <v>0</v>
      </c>
      <c r="H32" s="58"/>
      <c r="I32" s="67"/>
      <c r="J32" s="68"/>
      <c r="K32" s="68"/>
      <c r="L32" s="69"/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38.120730000000002</v>
      </c>
      <c r="E33" s="56">
        <f t="shared" ref="E33:G33" si="7">E24</f>
        <v>33.822108</v>
      </c>
      <c r="F33" s="56">
        <f t="shared" si="7"/>
        <v>39.973925188000003</v>
      </c>
      <c r="G33" s="56">
        <f t="shared" si="7"/>
        <v>43.407471999999999</v>
      </c>
      <c r="H33" s="58"/>
      <c r="I33" s="60">
        <f>I9/500*1000</f>
        <v>38.120730000000002</v>
      </c>
      <c r="J33" s="60">
        <f>J9/500*1000</f>
        <v>33.822108</v>
      </c>
      <c r="K33" s="60">
        <f>K9/500*1000</f>
        <v>39.973925188000003</v>
      </c>
      <c r="L33" s="60">
        <f>L9/500*1000</f>
        <v>43.407471999999999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6"/>
        <v>0</v>
      </c>
      <c r="E34" s="56">
        <f t="shared" si="6"/>
        <v>0</v>
      </c>
      <c r="F34" s="56">
        <f t="shared" si="6"/>
        <v>0</v>
      </c>
      <c r="G34" s="57">
        <f t="shared" si="6"/>
        <v>0</v>
      </c>
      <c r="H34" s="58"/>
      <c r="I34" s="59"/>
      <c r="J34" s="60"/>
      <c r="K34" s="60"/>
      <c r="L34" s="71"/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D9:L22 D34:G34 D24:H33 I24:L34">
      <formula1>-1000000000</formula1>
      <formula2>1000000000</formula2>
    </dataValidation>
  </dataValidations>
  <pageMargins left="0.7" right="0.7" top="0.75" bottom="0.75" header="0.3" footer="0.3"/>
  <pageSetup paperSize="9" scale="71" orientation="landscape" horizontalDpi="180" verticalDpi="18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workbookViewId="0">
      <selection activeCell="I24" sqref="I24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1.710937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113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114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23.421779999999998</v>
      </c>
      <c r="E9" s="56">
        <f t="shared" si="0"/>
        <v>22.442788999999998</v>
      </c>
      <c r="F9" s="56">
        <f t="shared" si="0"/>
        <v>24.484287133999999</v>
      </c>
      <c r="G9" s="57">
        <f t="shared" si="0"/>
        <v>25.284383999999999</v>
      </c>
      <c r="H9" s="58"/>
      <c r="I9" s="59">
        <f>I11</f>
        <v>23.421779999999998</v>
      </c>
      <c r="J9" s="59">
        <f>J11</f>
        <v>22.442788999999998</v>
      </c>
      <c r="K9" s="60">
        <f>K11</f>
        <v>24.484287133999999</v>
      </c>
      <c r="L9" s="71">
        <f>L11</f>
        <v>25.284383999999999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23.421779999999998</v>
      </c>
      <c r="E10" s="56">
        <f t="shared" si="0"/>
        <v>22.442788999999998</v>
      </c>
      <c r="F10" s="56">
        <f t="shared" si="0"/>
        <v>24.484287133999999</v>
      </c>
      <c r="G10" s="57">
        <f t="shared" si="0"/>
        <v>25.284383999999999</v>
      </c>
      <c r="H10" s="58"/>
      <c r="I10" s="61">
        <f>I11+I15</f>
        <v>23.421779999999998</v>
      </c>
      <c r="J10" s="62">
        <f>J11+J15</f>
        <v>22.442788999999998</v>
      </c>
      <c r="K10" s="62">
        <f>K11+K15</f>
        <v>24.484287133999999</v>
      </c>
      <c r="L10" s="63">
        <f>L11+L15</f>
        <v>25.284383999999999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23.421779999999998</v>
      </c>
      <c r="E11" s="56">
        <f t="shared" ref="E11:G11" si="1">E10</f>
        <v>22.442788999999998</v>
      </c>
      <c r="F11" s="56">
        <f t="shared" si="1"/>
        <v>24.484287133999999</v>
      </c>
      <c r="G11" s="56">
        <f t="shared" si="1"/>
        <v>25.284383999999999</v>
      </c>
      <c r="H11" s="58"/>
      <c r="I11" s="59">
        <f>I19+I22</f>
        <v>23.421779999999998</v>
      </c>
      <c r="J11" s="59">
        <f>J19+J22</f>
        <v>22.442788999999998</v>
      </c>
      <c r="K11" s="60">
        <f>K19+K22</f>
        <v>24.484287133999999</v>
      </c>
      <c r="L11" s="71">
        <f>L19+L22</f>
        <v>25.284383999999999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7.8818320000000002</v>
      </c>
      <c r="E12" s="56">
        <f>J12</f>
        <v>8.1283553479999995</v>
      </c>
      <c r="F12" s="56">
        <f>K12</f>
        <v>8.1343999999999994</v>
      </c>
      <c r="G12" s="57">
        <f>L12</f>
        <v>8.8586329999999993</v>
      </c>
      <c r="H12" s="58"/>
      <c r="I12" s="59">
        <f>I20</f>
        <v>7.8818320000000002</v>
      </c>
      <c r="J12" s="59">
        <f>J20</f>
        <v>8.1283553479999995</v>
      </c>
      <c r="K12" s="60">
        <f>K20</f>
        <v>8.1343999999999994</v>
      </c>
      <c r="L12" s="60">
        <f>L20</f>
        <v>8.8586329999999993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67"/>
      <c r="J13" s="68"/>
      <c r="K13" s="68"/>
      <c r="L13" s="69"/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67"/>
      <c r="J14" s="68"/>
      <c r="K14" s="68"/>
      <c r="L14" s="69"/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59"/>
      <c r="J15" s="60"/>
      <c r="K15" s="60"/>
      <c r="L15" s="71"/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59"/>
      <c r="J16" s="60"/>
      <c r="K16" s="60"/>
      <c r="L16" s="71"/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67"/>
      <c r="J17" s="68"/>
      <c r="K17" s="68"/>
      <c r="L17" s="69"/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67"/>
      <c r="J18" s="68"/>
      <c r="K18" s="68"/>
      <c r="L18" s="69"/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18.967611999999999</v>
      </c>
      <c r="E19" s="56">
        <f t="shared" si="3"/>
        <v>18.290539433999999</v>
      </c>
      <c r="F19" s="56">
        <f t="shared" si="3"/>
        <v>19.389231133999999</v>
      </c>
      <c r="G19" s="57">
        <f t="shared" si="3"/>
        <v>20.381914999999999</v>
      </c>
      <c r="H19" s="58"/>
      <c r="I19" s="61">
        <f>I20+I21</f>
        <v>18.967611999999999</v>
      </c>
      <c r="J19" s="62">
        <f>J20+J21</f>
        <v>18.290539433999999</v>
      </c>
      <c r="K19" s="62">
        <f>K20+K21</f>
        <v>19.389231133999999</v>
      </c>
      <c r="L19" s="63">
        <f>L20+L21</f>
        <v>20.381914999999999</v>
      </c>
    </row>
    <row r="20" spans="1:12" ht="30.75" customHeight="1">
      <c r="A20" s="53" t="s">
        <v>66</v>
      </c>
      <c r="B20" s="64" t="s">
        <v>54</v>
      </c>
      <c r="C20" s="55" t="s">
        <v>48</v>
      </c>
      <c r="D20" s="56">
        <f t="shared" si="3"/>
        <v>7.8818320000000002</v>
      </c>
      <c r="E20" s="56">
        <f t="shared" si="3"/>
        <v>8.1283553479999995</v>
      </c>
      <c r="F20" s="56">
        <f t="shared" si="3"/>
        <v>8.1343999999999994</v>
      </c>
      <c r="G20" s="57">
        <f t="shared" si="3"/>
        <v>8.8586329999999993</v>
      </c>
      <c r="H20" s="58"/>
      <c r="I20" s="59">
        <v>7.8818320000000002</v>
      </c>
      <c r="J20" s="60">
        <v>8.1283553479999995</v>
      </c>
      <c r="K20" s="60">
        <v>8.1343999999999994</v>
      </c>
      <c r="L20" s="71">
        <v>8.8586329999999993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11.08578</v>
      </c>
      <c r="E21" s="56">
        <f t="shared" si="3"/>
        <v>10.162184086</v>
      </c>
      <c r="F21" s="56">
        <f t="shared" si="3"/>
        <v>11.254831134</v>
      </c>
      <c r="G21" s="57">
        <f t="shared" si="3"/>
        <v>11.523282</v>
      </c>
      <c r="H21" s="58"/>
      <c r="I21" s="59">
        <v>11.08578</v>
      </c>
      <c r="J21" s="60">
        <v>10.162184086</v>
      </c>
      <c r="K21" s="60">
        <v>11.254831134</v>
      </c>
      <c r="L21" s="71">
        <v>11.523282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4.4541680000000001</v>
      </c>
      <c r="E22" s="56">
        <f t="shared" si="3"/>
        <v>4.1522495660000001</v>
      </c>
      <c r="F22" s="56">
        <f t="shared" si="3"/>
        <v>5.0950559999999996</v>
      </c>
      <c r="G22" s="57">
        <f t="shared" si="3"/>
        <v>4.902469</v>
      </c>
      <c r="H22" s="58"/>
      <c r="I22" s="59">
        <v>4.4541680000000001</v>
      </c>
      <c r="J22" s="60">
        <v>4.1522495660000001</v>
      </c>
      <c r="K22" s="60">
        <v>5.0950559999999996</v>
      </c>
      <c r="L22" s="71">
        <v>4.902469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46.843559999999997</v>
      </c>
      <c r="E24" s="56">
        <f>J24</f>
        <v>44.885577999999995</v>
      </c>
      <c r="F24" s="56">
        <f>K24</f>
        <v>48.968574267999998</v>
      </c>
      <c r="G24" s="57">
        <f>L24</f>
        <v>50.568767999999999</v>
      </c>
      <c r="H24" s="58"/>
      <c r="I24" s="60">
        <f>I9/500*1000</f>
        <v>46.843559999999997</v>
      </c>
      <c r="J24" s="60">
        <f>J9/500*1000</f>
        <v>44.885577999999995</v>
      </c>
      <c r="K24" s="60">
        <f>K9/500*1000</f>
        <v>48.968574267999998</v>
      </c>
      <c r="L24" s="60">
        <f>L9/500*1000</f>
        <v>50.568767999999999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46.843559999999997</v>
      </c>
      <c r="E25" s="56">
        <f t="shared" ref="E25:G25" si="4">E24</f>
        <v>44.885577999999995</v>
      </c>
      <c r="F25" s="56">
        <f t="shared" si="4"/>
        <v>48.968574267999998</v>
      </c>
      <c r="G25" s="56">
        <f t="shared" si="4"/>
        <v>50.568767999999999</v>
      </c>
      <c r="H25" s="58"/>
      <c r="I25" s="60">
        <f t="shared" ref="I25:L26" si="5">I11/500*1000</f>
        <v>46.843559999999997</v>
      </c>
      <c r="J25" s="60">
        <f t="shared" si="5"/>
        <v>44.885577999999995</v>
      </c>
      <c r="K25" s="60">
        <f t="shared" si="5"/>
        <v>48.968574267999998</v>
      </c>
      <c r="L25" s="60">
        <f t="shared" si="5"/>
        <v>50.568767999999999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15.763664</v>
      </c>
      <c r="E26" s="56">
        <f>J26</f>
        <v>16.256710695999999</v>
      </c>
      <c r="F26" s="56">
        <f>K26</f>
        <v>16.268799999999999</v>
      </c>
      <c r="G26" s="57">
        <f>L26</f>
        <v>17.717265999999999</v>
      </c>
      <c r="H26" s="58"/>
      <c r="I26" s="60">
        <f t="shared" si="5"/>
        <v>15.763664</v>
      </c>
      <c r="J26" s="60">
        <f t="shared" si="5"/>
        <v>16.256710695999999</v>
      </c>
      <c r="K26" s="60">
        <f t="shared" si="5"/>
        <v>16.268799999999999</v>
      </c>
      <c r="L26" s="60">
        <f t="shared" si="5"/>
        <v>17.717265999999999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6">SUMIF($K$8:$P$8,"="&amp;D$8,$K27:$P27)</f>
        <v>0</v>
      </c>
      <c r="E27" s="56">
        <f t="shared" si="6"/>
        <v>0</v>
      </c>
      <c r="F27" s="56">
        <f t="shared" si="6"/>
        <v>0</v>
      </c>
      <c r="G27" s="57">
        <f t="shared" si="6"/>
        <v>0</v>
      </c>
      <c r="H27" s="58"/>
      <c r="I27" s="67"/>
      <c r="J27" s="68"/>
      <c r="K27" s="68"/>
      <c r="L27" s="69"/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6"/>
        <v>0</v>
      </c>
      <c r="E28" s="56">
        <f t="shared" si="6"/>
        <v>0</v>
      </c>
      <c r="F28" s="56">
        <f t="shared" si="6"/>
        <v>0</v>
      </c>
      <c r="G28" s="57">
        <f t="shared" si="6"/>
        <v>0</v>
      </c>
      <c r="H28" s="58"/>
      <c r="I28" s="67"/>
      <c r="J28" s="68"/>
      <c r="K28" s="68"/>
      <c r="L28" s="69"/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6"/>
        <v>0</v>
      </c>
      <c r="E29" s="56">
        <f t="shared" si="6"/>
        <v>0</v>
      </c>
      <c r="F29" s="56">
        <f t="shared" si="6"/>
        <v>0</v>
      </c>
      <c r="G29" s="57">
        <f t="shared" si="6"/>
        <v>0</v>
      </c>
      <c r="H29" s="58"/>
      <c r="I29" s="59"/>
      <c r="J29" s="60"/>
      <c r="K29" s="60"/>
      <c r="L29" s="71"/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6"/>
        <v>0</v>
      </c>
      <c r="E30" s="56">
        <f t="shared" si="6"/>
        <v>0</v>
      </c>
      <c r="F30" s="56">
        <f t="shared" si="6"/>
        <v>0</v>
      </c>
      <c r="G30" s="57">
        <f t="shared" si="6"/>
        <v>0</v>
      </c>
      <c r="H30" s="58"/>
      <c r="I30" s="59"/>
      <c r="J30" s="60"/>
      <c r="K30" s="60"/>
      <c r="L30" s="71"/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6"/>
        <v>0</v>
      </c>
      <c r="E31" s="56">
        <f t="shared" si="6"/>
        <v>0</v>
      </c>
      <c r="F31" s="56">
        <f t="shared" si="6"/>
        <v>0</v>
      </c>
      <c r="G31" s="57">
        <f t="shared" si="6"/>
        <v>0</v>
      </c>
      <c r="H31" s="58"/>
      <c r="I31" s="67"/>
      <c r="J31" s="68"/>
      <c r="K31" s="68"/>
      <c r="L31" s="69"/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6"/>
        <v>0</v>
      </c>
      <c r="E32" s="56">
        <f t="shared" si="6"/>
        <v>0</v>
      </c>
      <c r="F32" s="56">
        <f t="shared" si="6"/>
        <v>0</v>
      </c>
      <c r="G32" s="57">
        <f t="shared" si="6"/>
        <v>0</v>
      </c>
      <c r="H32" s="58"/>
      <c r="I32" s="67"/>
      <c r="J32" s="68"/>
      <c r="K32" s="68"/>
      <c r="L32" s="69"/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46.843559999999997</v>
      </c>
      <c r="E33" s="56">
        <f t="shared" ref="E33:G33" si="7">E24</f>
        <v>44.885577999999995</v>
      </c>
      <c r="F33" s="56">
        <f t="shared" si="7"/>
        <v>48.968574267999998</v>
      </c>
      <c r="G33" s="56">
        <f t="shared" si="7"/>
        <v>50.568767999999999</v>
      </c>
      <c r="H33" s="58"/>
      <c r="I33" s="60">
        <f>I9/500*1000</f>
        <v>46.843559999999997</v>
      </c>
      <c r="J33" s="60">
        <f>J9/500*1000</f>
        <v>44.885577999999995</v>
      </c>
      <c r="K33" s="60">
        <f>K9/500*1000</f>
        <v>48.968574267999998</v>
      </c>
      <c r="L33" s="60">
        <f>L9/500*1000</f>
        <v>50.568767999999999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6"/>
        <v>0</v>
      </c>
      <c r="E34" s="56">
        <f t="shared" si="6"/>
        <v>0</v>
      </c>
      <c r="F34" s="56">
        <f t="shared" si="6"/>
        <v>0</v>
      </c>
      <c r="G34" s="57">
        <f t="shared" si="6"/>
        <v>0</v>
      </c>
      <c r="H34" s="58"/>
      <c r="I34" s="59"/>
      <c r="J34" s="60"/>
      <c r="K34" s="60"/>
      <c r="L34" s="71"/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D9:L22 D34:G34 D24:H33 I24:L34">
      <formula1>-1000000000</formula1>
      <formula2>1000000000</formula2>
    </dataValidation>
  </dataValidations>
  <pageMargins left="0.7" right="0.7" top="0.75" bottom="0.75" header="0.3" footer="0.3"/>
  <pageSetup paperSize="9" scale="71" orientation="landscape" horizontalDpi="180" verticalDpi="18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topLeftCell="A4" workbookViewId="0">
      <selection activeCell="O22" sqref="O22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1.710937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115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116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29.212375999999999</v>
      </c>
      <c r="E9" s="56">
        <f t="shared" si="0"/>
        <v>30.304880000000001</v>
      </c>
      <c r="F9" s="56">
        <f t="shared" si="0"/>
        <v>30.256799874000002</v>
      </c>
      <c r="G9" s="57">
        <f t="shared" si="0"/>
        <v>28.563305</v>
      </c>
      <c r="H9" s="58"/>
      <c r="I9" s="59">
        <f>I11</f>
        <v>29.212375999999999</v>
      </c>
      <c r="J9" s="59">
        <f>J11</f>
        <v>30.304880000000001</v>
      </c>
      <c r="K9" s="60">
        <f>K19+K22</f>
        <v>30.256799874000002</v>
      </c>
      <c r="L9" s="71">
        <f>L11</f>
        <v>28.563305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29.212375999999999</v>
      </c>
      <c r="E10" s="56">
        <f t="shared" si="0"/>
        <v>30.304880000000001</v>
      </c>
      <c r="F10" s="56">
        <f t="shared" si="0"/>
        <v>30.256799874000002</v>
      </c>
      <c r="G10" s="57">
        <f t="shared" si="0"/>
        <v>28.563305</v>
      </c>
      <c r="H10" s="58"/>
      <c r="I10" s="61">
        <f>I11+I15</f>
        <v>29.212375999999999</v>
      </c>
      <c r="J10" s="62">
        <f>J11+J15</f>
        <v>30.304880000000001</v>
      </c>
      <c r="K10" s="62">
        <f>K11+K15</f>
        <v>30.256799874000002</v>
      </c>
      <c r="L10" s="63">
        <f>L11+L15</f>
        <v>28.563305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29.212375999999999</v>
      </c>
      <c r="E11" s="56">
        <f t="shared" ref="E11:G11" si="1">E10</f>
        <v>30.304880000000001</v>
      </c>
      <c r="F11" s="56">
        <f t="shared" si="1"/>
        <v>30.256799874000002</v>
      </c>
      <c r="G11" s="56">
        <f t="shared" si="1"/>
        <v>28.563305</v>
      </c>
      <c r="H11" s="58"/>
      <c r="I11" s="59">
        <f>I19+I22</f>
        <v>29.212375999999999</v>
      </c>
      <c r="J11" s="59">
        <f>J19+J22</f>
        <v>30.304880000000001</v>
      </c>
      <c r="K11" s="60">
        <f>K19+K22</f>
        <v>30.256799874000002</v>
      </c>
      <c r="L11" s="71">
        <f>L19+L22</f>
        <v>28.563305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9.3151849999999996</v>
      </c>
      <c r="E12" s="56">
        <f>J12</f>
        <v>10.225204235</v>
      </c>
      <c r="F12" s="56">
        <f>K12</f>
        <v>9.6518999999999995</v>
      </c>
      <c r="G12" s="57">
        <f>L12</f>
        <v>10.376154</v>
      </c>
      <c r="H12" s="58"/>
      <c r="I12" s="59">
        <f>I20</f>
        <v>9.3151849999999996</v>
      </c>
      <c r="J12" s="59">
        <f>J20</f>
        <v>10.225204235</v>
      </c>
      <c r="K12" s="60">
        <f>K20</f>
        <v>9.6518999999999995</v>
      </c>
      <c r="L12" s="60">
        <f>L20</f>
        <v>10.376154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67"/>
      <c r="J13" s="68"/>
      <c r="K13" s="68"/>
      <c r="L13" s="69"/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67"/>
      <c r="J14" s="68"/>
      <c r="K14" s="68"/>
      <c r="L14" s="69"/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59"/>
      <c r="J15" s="60"/>
      <c r="K15" s="60"/>
      <c r="L15" s="71"/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59"/>
      <c r="J16" s="60"/>
      <c r="K16" s="60"/>
      <c r="L16" s="71"/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67"/>
      <c r="J17" s="68"/>
      <c r="K17" s="68"/>
      <c r="L17" s="69"/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67"/>
      <c r="J18" s="68"/>
      <c r="K18" s="68"/>
      <c r="L18" s="69"/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21.274424</v>
      </c>
      <c r="E19" s="56">
        <f t="shared" si="3"/>
        <v>23.657496361</v>
      </c>
      <c r="F19" s="56">
        <f t="shared" si="3"/>
        <v>21.780189874000001</v>
      </c>
      <c r="G19" s="57">
        <f t="shared" si="3"/>
        <v>22.772894999999998</v>
      </c>
      <c r="H19" s="58"/>
      <c r="I19" s="61">
        <f>I20+I21</f>
        <v>21.274424</v>
      </c>
      <c r="J19" s="62">
        <f>J20+J21</f>
        <v>23.657496361</v>
      </c>
      <c r="K19" s="62">
        <f>K20+K21</f>
        <v>21.780189874000001</v>
      </c>
      <c r="L19" s="63">
        <f>L20+L21</f>
        <v>22.772894999999998</v>
      </c>
    </row>
    <row r="20" spans="1:12" ht="30.75" customHeight="1">
      <c r="A20" s="53" t="s">
        <v>66</v>
      </c>
      <c r="B20" s="64" t="s">
        <v>54</v>
      </c>
      <c r="C20" s="55" t="s">
        <v>48</v>
      </c>
      <c r="D20" s="56">
        <f t="shared" si="3"/>
        <v>9.3151849999999996</v>
      </c>
      <c r="E20" s="56">
        <f t="shared" si="3"/>
        <v>10.225204235</v>
      </c>
      <c r="F20" s="56">
        <f t="shared" si="3"/>
        <v>9.6518999999999995</v>
      </c>
      <c r="G20" s="57">
        <f t="shared" si="3"/>
        <v>10.376154</v>
      </c>
      <c r="H20" s="58"/>
      <c r="I20" s="59">
        <v>9.3151849999999996</v>
      </c>
      <c r="J20" s="60">
        <v>10.225204235</v>
      </c>
      <c r="K20" s="60">
        <v>9.6518999999999995</v>
      </c>
      <c r="L20" s="71">
        <v>10.376154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11.959239</v>
      </c>
      <c r="E21" s="56">
        <f t="shared" si="3"/>
        <v>13.432292126</v>
      </c>
      <c r="F21" s="56">
        <f t="shared" si="3"/>
        <v>12.128289874</v>
      </c>
      <c r="G21" s="57">
        <f t="shared" si="3"/>
        <v>12.396741</v>
      </c>
      <c r="H21" s="58"/>
      <c r="I21" s="59">
        <v>11.959239</v>
      </c>
      <c r="J21" s="60">
        <v>13.432292126</v>
      </c>
      <c r="K21" s="60">
        <v>12.128289874</v>
      </c>
      <c r="L21" s="71">
        <v>12.396741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7.9379520000000001</v>
      </c>
      <c r="E22" s="56">
        <f t="shared" si="3"/>
        <v>6.6473836390000001</v>
      </c>
      <c r="F22" s="56">
        <f t="shared" si="3"/>
        <v>8.4766100000000009</v>
      </c>
      <c r="G22" s="57">
        <f t="shared" si="3"/>
        <v>5.7904099999999996</v>
      </c>
      <c r="H22" s="58"/>
      <c r="I22" s="59">
        <v>7.9379520000000001</v>
      </c>
      <c r="J22" s="60">
        <v>6.6473836390000001</v>
      </c>
      <c r="K22" s="60">
        <v>8.4766100000000009</v>
      </c>
      <c r="L22" s="71">
        <v>5.7904099999999996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58.424751999999998</v>
      </c>
      <c r="E24" s="56">
        <f>J24</f>
        <v>60.609760000000001</v>
      </c>
      <c r="F24" s="56">
        <f>K24</f>
        <v>60.513599748000004</v>
      </c>
      <c r="G24" s="57">
        <f>L24</f>
        <v>57.126609999999999</v>
      </c>
      <c r="H24" s="58"/>
      <c r="I24" s="60">
        <f>I9/500*1000</f>
        <v>58.424751999999998</v>
      </c>
      <c r="J24" s="60">
        <f>J9/500*1000</f>
        <v>60.609760000000001</v>
      </c>
      <c r="K24" s="60">
        <f>K9/500*1000</f>
        <v>60.513599748000004</v>
      </c>
      <c r="L24" s="60">
        <f>L9/500*1000</f>
        <v>57.126609999999999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58.424751999999998</v>
      </c>
      <c r="E25" s="56">
        <f t="shared" ref="E25:G25" si="4">E24</f>
        <v>60.609760000000001</v>
      </c>
      <c r="F25" s="56">
        <f t="shared" si="4"/>
        <v>60.513599748000004</v>
      </c>
      <c r="G25" s="56">
        <f t="shared" si="4"/>
        <v>57.126609999999999</v>
      </c>
      <c r="H25" s="58"/>
      <c r="I25" s="60">
        <f t="shared" ref="I25:L26" si="5">I11/500*1000</f>
        <v>58.424751999999998</v>
      </c>
      <c r="J25" s="60">
        <f t="shared" si="5"/>
        <v>60.609760000000001</v>
      </c>
      <c r="K25" s="60">
        <f t="shared" si="5"/>
        <v>60.513599748000004</v>
      </c>
      <c r="L25" s="60">
        <f t="shared" si="5"/>
        <v>57.126609999999999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18.630369999999999</v>
      </c>
      <c r="E26" s="56">
        <f>J26</f>
        <v>20.450408469999999</v>
      </c>
      <c r="F26" s="56">
        <f>K26</f>
        <v>19.303799999999999</v>
      </c>
      <c r="G26" s="57">
        <f>L26</f>
        <v>20.752307999999999</v>
      </c>
      <c r="H26" s="58"/>
      <c r="I26" s="60">
        <f t="shared" si="5"/>
        <v>18.630369999999999</v>
      </c>
      <c r="J26" s="60">
        <f t="shared" si="5"/>
        <v>20.450408469999999</v>
      </c>
      <c r="K26" s="60">
        <f t="shared" si="5"/>
        <v>19.303799999999999</v>
      </c>
      <c r="L26" s="60">
        <f t="shared" si="5"/>
        <v>20.752307999999999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6">SUMIF($K$8:$P$8,"="&amp;D$8,$K27:$P27)</f>
        <v>0</v>
      </c>
      <c r="E27" s="56">
        <f t="shared" si="6"/>
        <v>0</v>
      </c>
      <c r="F27" s="56">
        <f t="shared" si="6"/>
        <v>0</v>
      </c>
      <c r="G27" s="57">
        <f t="shared" si="6"/>
        <v>0</v>
      </c>
      <c r="H27" s="58"/>
      <c r="I27" s="67"/>
      <c r="J27" s="68"/>
      <c r="K27" s="68"/>
      <c r="L27" s="69"/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6"/>
        <v>0</v>
      </c>
      <c r="E28" s="56">
        <f t="shared" si="6"/>
        <v>0</v>
      </c>
      <c r="F28" s="56">
        <f t="shared" si="6"/>
        <v>0</v>
      </c>
      <c r="G28" s="57">
        <f t="shared" si="6"/>
        <v>0</v>
      </c>
      <c r="H28" s="58"/>
      <c r="I28" s="67"/>
      <c r="J28" s="68"/>
      <c r="K28" s="68"/>
      <c r="L28" s="69"/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6"/>
        <v>0</v>
      </c>
      <c r="E29" s="56">
        <f t="shared" si="6"/>
        <v>0</v>
      </c>
      <c r="F29" s="56">
        <f t="shared" si="6"/>
        <v>0</v>
      </c>
      <c r="G29" s="57">
        <f t="shared" si="6"/>
        <v>0</v>
      </c>
      <c r="H29" s="58"/>
      <c r="I29" s="59"/>
      <c r="J29" s="60"/>
      <c r="K29" s="60"/>
      <c r="L29" s="71"/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6"/>
        <v>0</v>
      </c>
      <c r="E30" s="56">
        <f t="shared" si="6"/>
        <v>0</v>
      </c>
      <c r="F30" s="56">
        <f t="shared" si="6"/>
        <v>0</v>
      </c>
      <c r="G30" s="57">
        <f t="shared" si="6"/>
        <v>0</v>
      </c>
      <c r="H30" s="58"/>
      <c r="I30" s="59"/>
      <c r="J30" s="60"/>
      <c r="K30" s="60"/>
      <c r="L30" s="71"/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6"/>
        <v>0</v>
      </c>
      <c r="E31" s="56">
        <f t="shared" si="6"/>
        <v>0</v>
      </c>
      <c r="F31" s="56">
        <f t="shared" si="6"/>
        <v>0</v>
      </c>
      <c r="G31" s="57">
        <f t="shared" si="6"/>
        <v>0</v>
      </c>
      <c r="H31" s="58"/>
      <c r="I31" s="67"/>
      <c r="J31" s="68"/>
      <c r="K31" s="68"/>
      <c r="L31" s="69"/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6"/>
        <v>0</v>
      </c>
      <c r="E32" s="56">
        <f t="shared" si="6"/>
        <v>0</v>
      </c>
      <c r="F32" s="56">
        <f t="shared" si="6"/>
        <v>0</v>
      </c>
      <c r="G32" s="57">
        <f t="shared" si="6"/>
        <v>0</v>
      </c>
      <c r="H32" s="58"/>
      <c r="I32" s="67"/>
      <c r="J32" s="68"/>
      <c r="K32" s="68"/>
      <c r="L32" s="69"/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58.424751999999998</v>
      </c>
      <c r="E33" s="56">
        <f t="shared" ref="E33:G33" si="7">E24</f>
        <v>60.609760000000001</v>
      </c>
      <c r="F33" s="56">
        <f t="shared" si="7"/>
        <v>60.513599748000004</v>
      </c>
      <c r="G33" s="56">
        <f t="shared" si="7"/>
        <v>57.126609999999999</v>
      </c>
      <c r="H33" s="58"/>
      <c r="I33" s="60">
        <f>I11/500*1000</f>
        <v>58.424751999999998</v>
      </c>
      <c r="J33" s="60">
        <f>J11/500*1000</f>
        <v>60.609760000000001</v>
      </c>
      <c r="K33" s="60">
        <f>K11/500*1000</f>
        <v>60.513599748000004</v>
      </c>
      <c r="L33" s="60">
        <f>L11/500*1000</f>
        <v>57.126609999999999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6"/>
        <v>0</v>
      </c>
      <c r="E34" s="56">
        <f t="shared" si="6"/>
        <v>0</v>
      </c>
      <c r="F34" s="56">
        <f t="shared" si="6"/>
        <v>0</v>
      </c>
      <c r="G34" s="57">
        <f t="shared" si="6"/>
        <v>0</v>
      </c>
      <c r="H34" s="58"/>
      <c r="I34" s="59"/>
      <c r="J34" s="60"/>
      <c r="K34" s="60"/>
      <c r="L34" s="71"/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D9:L22 D34:G34 D24:H33 I24:L34">
      <formula1>-1000000000</formula1>
      <formula2>1000000000</formula2>
    </dataValidation>
  </dataValidations>
  <pageMargins left="0.7" right="0.7" top="0.75" bottom="0.75" header="0.3" footer="0.3"/>
  <pageSetup paperSize="9" scale="71" orientation="landscape" horizontalDpi="180" verticalDpi="18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topLeftCell="A4" workbookViewId="0">
      <selection activeCell="O20" sqref="O20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1.710937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117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118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37.903772000000004</v>
      </c>
      <c r="E9" s="56">
        <f t="shared" si="0"/>
        <v>37.973408000000006</v>
      </c>
      <c r="F9" s="56">
        <f t="shared" si="0"/>
        <v>39.014490813999998</v>
      </c>
      <c r="G9" s="57">
        <f t="shared" si="0"/>
        <v>37.378062999999997</v>
      </c>
      <c r="H9" s="58"/>
      <c r="I9" s="59">
        <f>I11</f>
        <v>37.903772000000004</v>
      </c>
      <c r="J9" s="59">
        <f>J11</f>
        <v>37.973408000000006</v>
      </c>
      <c r="K9" s="60">
        <f>K19+K22</f>
        <v>39.014490813999998</v>
      </c>
      <c r="L9" s="71">
        <f>L11</f>
        <v>37.378062999999997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37.903772000000004</v>
      </c>
      <c r="E10" s="56">
        <f t="shared" si="0"/>
        <v>37.973408000000006</v>
      </c>
      <c r="F10" s="56">
        <f t="shared" si="0"/>
        <v>39.014490813999998</v>
      </c>
      <c r="G10" s="57">
        <f t="shared" si="0"/>
        <v>37.378062999999997</v>
      </c>
      <c r="H10" s="58"/>
      <c r="I10" s="61">
        <f>I11+I15</f>
        <v>37.903772000000004</v>
      </c>
      <c r="J10" s="62">
        <f>J11+J15</f>
        <v>37.973408000000006</v>
      </c>
      <c r="K10" s="62">
        <f>K11+K15</f>
        <v>39.014490813999998</v>
      </c>
      <c r="L10" s="63">
        <f>L11+L15</f>
        <v>37.378062999999997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37.903772000000004</v>
      </c>
      <c r="E11" s="56">
        <f t="shared" ref="E11:G11" si="1">E10</f>
        <v>37.973408000000006</v>
      </c>
      <c r="F11" s="56">
        <f t="shared" si="1"/>
        <v>39.014490813999998</v>
      </c>
      <c r="G11" s="56">
        <f t="shared" si="1"/>
        <v>37.378062999999997</v>
      </c>
      <c r="H11" s="58"/>
      <c r="I11" s="59">
        <f>I19+I22</f>
        <v>37.903772000000004</v>
      </c>
      <c r="J11" s="59">
        <f>J19+J22</f>
        <v>37.973408000000006</v>
      </c>
      <c r="K11" s="60">
        <f>K19+K22</f>
        <v>39.014490813999998</v>
      </c>
      <c r="L11" s="71">
        <f>L19+L22</f>
        <v>37.378062999999997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12.822835</v>
      </c>
      <c r="E12" s="56">
        <f>J12</f>
        <v>13.886792977000001</v>
      </c>
      <c r="F12" s="56">
        <f>K12</f>
        <v>13.1595</v>
      </c>
      <c r="G12" s="57">
        <f>L12</f>
        <v>13.883804</v>
      </c>
      <c r="H12" s="58"/>
      <c r="I12" s="59">
        <f>I20</f>
        <v>12.822835</v>
      </c>
      <c r="J12" s="59">
        <f>J20</f>
        <v>13.886792977000001</v>
      </c>
      <c r="K12" s="60">
        <f>K20</f>
        <v>13.1595</v>
      </c>
      <c r="L12" s="60">
        <f>L20</f>
        <v>13.883804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67"/>
      <c r="J13" s="68"/>
      <c r="K13" s="68"/>
      <c r="L13" s="69"/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67"/>
      <c r="J14" s="68"/>
      <c r="K14" s="68"/>
      <c r="L14" s="69"/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59"/>
      <c r="J15" s="60"/>
      <c r="K15" s="60"/>
      <c r="L15" s="71"/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59"/>
      <c r="J16" s="60"/>
      <c r="K16" s="60"/>
      <c r="L16" s="71"/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67"/>
      <c r="J17" s="68"/>
      <c r="K17" s="68"/>
      <c r="L17" s="69"/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67"/>
      <c r="J18" s="68"/>
      <c r="K18" s="68"/>
      <c r="L18" s="69"/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28.402574000000001</v>
      </c>
      <c r="E19" s="56">
        <f t="shared" si="3"/>
        <v>30.396608380000004</v>
      </c>
      <c r="F19" s="56">
        <f t="shared" si="3"/>
        <v>28.908289814</v>
      </c>
      <c r="G19" s="57">
        <f t="shared" si="3"/>
        <v>29.901044999999996</v>
      </c>
      <c r="H19" s="58"/>
      <c r="I19" s="61">
        <f>I20+I21</f>
        <v>28.402574000000001</v>
      </c>
      <c r="J19" s="62">
        <f>J20+J21</f>
        <v>30.396608380000004</v>
      </c>
      <c r="K19" s="62">
        <f>K20+K21</f>
        <v>28.908289814</v>
      </c>
      <c r="L19" s="63">
        <f>L20+L21</f>
        <v>29.901044999999996</v>
      </c>
    </row>
    <row r="20" spans="1:12" ht="30.75" customHeight="1">
      <c r="A20" s="53" t="s">
        <v>66</v>
      </c>
      <c r="B20" s="64" t="s">
        <v>54</v>
      </c>
      <c r="C20" s="55" t="s">
        <v>48</v>
      </c>
      <c r="D20" s="56">
        <f t="shared" si="3"/>
        <v>12.822835</v>
      </c>
      <c r="E20" s="56">
        <f t="shared" si="3"/>
        <v>13.886792977000001</v>
      </c>
      <c r="F20" s="56">
        <f t="shared" si="3"/>
        <v>13.1595</v>
      </c>
      <c r="G20" s="57">
        <f t="shared" si="3"/>
        <v>13.883804</v>
      </c>
      <c r="H20" s="58"/>
      <c r="I20" s="59">
        <v>12.822835</v>
      </c>
      <c r="J20" s="60">
        <v>13.886792977000001</v>
      </c>
      <c r="K20" s="60">
        <v>13.1595</v>
      </c>
      <c r="L20" s="71">
        <v>13.883804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15.579739</v>
      </c>
      <c r="E21" s="56">
        <f t="shared" si="3"/>
        <v>16.509815403000001</v>
      </c>
      <c r="F21" s="56">
        <f t="shared" si="3"/>
        <v>15.748789814</v>
      </c>
      <c r="G21" s="57">
        <f t="shared" si="3"/>
        <v>16.017240999999999</v>
      </c>
      <c r="H21" s="58"/>
      <c r="I21" s="59">
        <v>15.579739</v>
      </c>
      <c r="J21" s="60">
        <v>16.509815403000001</v>
      </c>
      <c r="K21" s="60">
        <v>15.748789814</v>
      </c>
      <c r="L21" s="71">
        <v>16.017240999999999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9.5011980000000005</v>
      </c>
      <c r="E22" s="56">
        <f t="shared" si="3"/>
        <v>7.5767996200000001</v>
      </c>
      <c r="F22" s="56">
        <f t="shared" si="3"/>
        <v>10.106201</v>
      </c>
      <c r="G22" s="57">
        <f t="shared" si="3"/>
        <v>7.4770180000000002</v>
      </c>
      <c r="H22" s="58"/>
      <c r="I22" s="59">
        <v>9.5011980000000005</v>
      </c>
      <c r="J22" s="60">
        <v>7.5767996200000001</v>
      </c>
      <c r="K22" s="60">
        <v>10.106201</v>
      </c>
      <c r="L22" s="71">
        <v>7.4770180000000002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75.807544000000007</v>
      </c>
      <c r="E24" s="56">
        <f>J24</f>
        <v>75.946816000000013</v>
      </c>
      <c r="F24" s="56">
        <f>K24</f>
        <v>78.028981627999997</v>
      </c>
      <c r="G24" s="57">
        <f>L24</f>
        <v>74.756125999999995</v>
      </c>
      <c r="H24" s="58"/>
      <c r="I24" s="60">
        <f>I9/500*1000</f>
        <v>75.807544000000007</v>
      </c>
      <c r="J24" s="60">
        <f>J9/500*1000</f>
        <v>75.946816000000013</v>
      </c>
      <c r="K24" s="60">
        <f>K9/500*1000</f>
        <v>78.028981627999997</v>
      </c>
      <c r="L24" s="60">
        <f>L9/500*1000</f>
        <v>74.756125999999995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75.807544000000007</v>
      </c>
      <c r="E25" s="56">
        <f t="shared" ref="E25:G25" si="4">E24</f>
        <v>75.946816000000013</v>
      </c>
      <c r="F25" s="56">
        <f t="shared" si="4"/>
        <v>78.028981627999997</v>
      </c>
      <c r="G25" s="56">
        <f t="shared" si="4"/>
        <v>74.756125999999995</v>
      </c>
      <c r="H25" s="58"/>
      <c r="I25" s="60">
        <f t="shared" ref="I25:L26" si="5">I11/500*1000</f>
        <v>75.807544000000007</v>
      </c>
      <c r="J25" s="60">
        <f t="shared" si="5"/>
        <v>75.946816000000013</v>
      </c>
      <c r="K25" s="60">
        <f t="shared" si="5"/>
        <v>78.028981627999997</v>
      </c>
      <c r="L25" s="60">
        <f t="shared" si="5"/>
        <v>74.756125999999995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25.645669999999999</v>
      </c>
      <c r="E26" s="56">
        <f>J26</f>
        <v>27.773585954000001</v>
      </c>
      <c r="F26" s="56">
        <f>K26</f>
        <v>26.318999999999999</v>
      </c>
      <c r="G26" s="57">
        <f>L26</f>
        <v>27.767607999999999</v>
      </c>
      <c r="H26" s="58"/>
      <c r="I26" s="60">
        <f t="shared" si="5"/>
        <v>25.645669999999999</v>
      </c>
      <c r="J26" s="60">
        <f t="shared" si="5"/>
        <v>27.773585954000001</v>
      </c>
      <c r="K26" s="60">
        <f t="shared" si="5"/>
        <v>26.318999999999999</v>
      </c>
      <c r="L26" s="60">
        <f t="shared" si="5"/>
        <v>27.767607999999999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6">SUMIF($K$8:$P$8,"="&amp;D$8,$K27:$P27)</f>
        <v>0</v>
      </c>
      <c r="E27" s="56">
        <f t="shared" si="6"/>
        <v>0</v>
      </c>
      <c r="F27" s="56">
        <f t="shared" si="6"/>
        <v>0</v>
      </c>
      <c r="G27" s="57">
        <f t="shared" si="6"/>
        <v>0</v>
      </c>
      <c r="H27" s="58"/>
      <c r="I27" s="67"/>
      <c r="J27" s="68"/>
      <c r="K27" s="68"/>
      <c r="L27" s="69"/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6"/>
        <v>0</v>
      </c>
      <c r="E28" s="56">
        <f t="shared" si="6"/>
        <v>0</v>
      </c>
      <c r="F28" s="56">
        <f t="shared" si="6"/>
        <v>0</v>
      </c>
      <c r="G28" s="57">
        <f t="shared" si="6"/>
        <v>0</v>
      </c>
      <c r="H28" s="58"/>
      <c r="I28" s="67"/>
      <c r="J28" s="68"/>
      <c r="K28" s="68"/>
      <c r="L28" s="69"/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6"/>
        <v>0</v>
      </c>
      <c r="E29" s="56">
        <f t="shared" si="6"/>
        <v>0</v>
      </c>
      <c r="F29" s="56">
        <f t="shared" si="6"/>
        <v>0</v>
      </c>
      <c r="G29" s="57">
        <f t="shared" si="6"/>
        <v>0</v>
      </c>
      <c r="H29" s="58"/>
      <c r="I29" s="59"/>
      <c r="J29" s="60"/>
      <c r="K29" s="60"/>
      <c r="L29" s="71"/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6"/>
        <v>0</v>
      </c>
      <c r="E30" s="56">
        <f t="shared" si="6"/>
        <v>0</v>
      </c>
      <c r="F30" s="56">
        <f t="shared" si="6"/>
        <v>0</v>
      </c>
      <c r="G30" s="57">
        <f t="shared" si="6"/>
        <v>0</v>
      </c>
      <c r="H30" s="58"/>
      <c r="I30" s="59"/>
      <c r="J30" s="60"/>
      <c r="K30" s="60"/>
      <c r="L30" s="71"/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6"/>
        <v>0</v>
      </c>
      <c r="E31" s="56">
        <f t="shared" si="6"/>
        <v>0</v>
      </c>
      <c r="F31" s="56">
        <f t="shared" si="6"/>
        <v>0</v>
      </c>
      <c r="G31" s="57">
        <f t="shared" si="6"/>
        <v>0</v>
      </c>
      <c r="H31" s="58"/>
      <c r="I31" s="67"/>
      <c r="J31" s="68"/>
      <c r="K31" s="68"/>
      <c r="L31" s="69"/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6"/>
        <v>0</v>
      </c>
      <c r="E32" s="56">
        <f t="shared" si="6"/>
        <v>0</v>
      </c>
      <c r="F32" s="56">
        <f t="shared" si="6"/>
        <v>0</v>
      </c>
      <c r="G32" s="57">
        <f t="shared" si="6"/>
        <v>0</v>
      </c>
      <c r="H32" s="58"/>
      <c r="I32" s="67"/>
      <c r="J32" s="68"/>
      <c r="K32" s="68"/>
      <c r="L32" s="69"/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75.807544000000007</v>
      </c>
      <c r="E33" s="56">
        <f t="shared" ref="E33:G33" si="7">E24</f>
        <v>75.946816000000013</v>
      </c>
      <c r="F33" s="56">
        <f t="shared" si="7"/>
        <v>78.028981627999997</v>
      </c>
      <c r="G33" s="56">
        <f t="shared" si="7"/>
        <v>74.756125999999995</v>
      </c>
      <c r="H33" s="58"/>
      <c r="I33" s="60">
        <f>I9/500*1000</f>
        <v>75.807544000000007</v>
      </c>
      <c r="J33" s="60">
        <f>J9/500*1000</f>
        <v>75.946816000000013</v>
      </c>
      <c r="K33" s="60">
        <f>K9/500*1000</f>
        <v>78.028981627999997</v>
      </c>
      <c r="L33" s="60">
        <f>L9/500*1000</f>
        <v>74.756125999999995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6"/>
        <v>0</v>
      </c>
      <c r="E34" s="56">
        <f t="shared" si="6"/>
        <v>0</v>
      </c>
      <c r="F34" s="56">
        <f t="shared" si="6"/>
        <v>0</v>
      </c>
      <c r="G34" s="57">
        <f t="shared" si="6"/>
        <v>0</v>
      </c>
      <c r="H34" s="58"/>
      <c r="I34" s="59"/>
      <c r="J34" s="60"/>
      <c r="K34" s="60"/>
      <c r="L34" s="71"/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D9:L22 D34:G34 D24:H33 I24:L34">
      <formula1>-1000000000</formula1>
      <formula2>1000000000</formula2>
    </dataValidation>
  </dataValidations>
  <pageMargins left="0.7" right="0.7" top="0.75" bottom="0.75" header="0.3" footer="0.3"/>
  <pageSetup paperSize="9" scale="71" orientation="landscape" horizontalDpi="180" verticalDpi="18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workbookViewId="0">
      <selection activeCell="K25" sqref="K25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1.710937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119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120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46.654918000000002</v>
      </c>
      <c r="E9" s="56">
        <f t="shared" si="0"/>
        <v>44.806285002999999</v>
      </c>
      <c r="F9" s="56">
        <f t="shared" si="0"/>
        <v>45.536612313999996</v>
      </c>
      <c r="G9" s="57">
        <f t="shared" si="0"/>
        <v>43.523114999999997</v>
      </c>
      <c r="H9" s="58"/>
      <c r="I9" s="59">
        <f>I11</f>
        <v>46.654918000000002</v>
      </c>
      <c r="J9" s="59">
        <f>J11</f>
        <v>44.806285002999999</v>
      </c>
      <c r="K9" s="60">
        <f>K19+K22</f>
        <v>45.536612313999996</v>
      </c>
      <c r="L9" s="71">
        <f>L11</f>
        <v>43.523114999999997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46.654918000000002</v>
      </c>
      <c r="E10" s="56">
        <f t="shared" si="0"/>
        <v>44.806285002999999</v>
      </c>
      <c r="F10" s="56">
        <f t="shared" si="0"/>
        <v>45.536612313999996</v>
      </c>
      <c r="G10" s="57">
        <f t="shared" si="0"/>
        <v>43.523114999999997</v>
      </c>
      <c r="H10" s="58"/>
      <c r="I10" s="61">
        <f>I11+I15</f>
        <v>46.654918000000002</v>
      </c>
      <c r="J10" s="62">
        <f>J11+J15</f>
        <v>44.806285002999999</v>
      </c>
      <c r="K10" s="62">
        <f>K11+K15</f>
        <v>45.536612313999996</v>
      </c>
      <c r="L10" s="63">
        <f>L11+L15</f>
        <v>43.523114999999997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46.654918000000002</v>
      </c>
      <c r="E11" s="56">
        <f t="shared" ref="E11:G11" si="1">E10</f>
        <v>44.806285002999999</v>
      </c>
      <c r="F11" s="56">
        <f t="shared" si="1"/>
        <v>45.536612313999996</v>
      </c>
      <c r="G11" s="56">
        <f t="shared" si="1"/>
        <v>43.523114999999997</v>
      </c>
      <c r="H11" s="58"/>
      <c r="I11" s="59">
        <f>I19+I22</f>
        <v>46.654918000000002</v>
      </c>
      <c r="J11" s="59">
        <f>J19+J22</f>
        <v>44.806285002999999</v>
      </c>
      <c r="K11" s="60">
        <f>K19+K22</f>
        <v>45.536612313999996</v>
      </c>
      <c r="L11" s="71">
        <f>L19+L22</f>
        <v>43.523114999999997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15.248561</v>
      </c>
      <c r="E12" s="56">
        <f>J12</f>
        <v>17.755357064999998</v>
      </c>
      <c r="F12" s="56">
        <f>K12</f>
        <v>15.6248</v>
      </c>
      <c r="G12" s="57">
        <f>L12</f>
        <v>16.349029999999999</v>
      </c>
      <c r="H12" s="58"/>
      <c r="I12" s="59">
        <f>I20</f>
        <v>15.248561</v>
      </c>
      <c r="J12" s="59">
        <f>J20</f>
        <v>17.755357064999998</v>
      </c>
      <c r="K12" s="60">
        <f>K20</f>
        <v>15.6248</v>
      </c>
      <c r="L12" s="60">
        <f>L20</f>
        <v>16.349029999999999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67"/>
      <c r="J13" s="68"/>
      <c r="K13" s="68"/>
      <c r="L13" s="69"/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67"/>
      <c r="J14" s="68"/>
      <c r="K14" s="68"/>
      <c r="L14" s="69"/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59"/>
      <c r="J15" s="60"/>
      <c r="K15" s="60"/>
      <c r="L15" s="71"/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59"/>
      <c r="J16" s="60"/>
      <c r="K16" s="60"/>
      <c r="L16" s="71"/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67"/>
      <c r="J17" s="68"/>
      <c r="K17" s="68"/>
      <c r="L17" s="69"/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67"/>
      <c r="J18" s="68"/>
      <c r="K18" s="68"/>
      <c r="L18" s="69"/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32.873690000000003</v>
      </c>
      <c r="E19" s="56">
        <f t="shared" si="3"/>
        <v>34.308023485</v>
      </c>
      <c r="F19" s="56">
        <f t="shared" si="3"/>
        <v>33.418980313999995</v>
      </c>
      <c r="G19" s="57">
        <f t="shared" si="3"/>
        <v>34.411660999999995</v>
      </c>
      <c r="H19" s="58"/>
      <c r="I19" s="61">
        <f>I20+I21</f>
        <v>32.873690000000003</v>
      </c>
      <c r="J19" s="62">
        <f>J20+J21</f>
        <v>34.308023485</v>
      </c>
      <c r="K19" s="62">
        <f>K20+K21</f>
        <v>33.418980313999995</v>
      </c>
      <c r="L19" s="63">
        <f>L20+L21</f>
        <v>34.411660999999995</v>
      </c>
    </row>
    <row r="20" spans="1:12" ht="30.75" customHeight="1">
      <c r="A20" s="53" t="s">
        <v>66</v>
      </c>
      <c r="B20" s="64" t="s">
        <v>54</v>
      </c>
      <c r="C20" s="55" t="s">
        <v>48</v>
      </c>
      <c r="D20" s="56">
        <f t="shared" si="3"/>
        <v>15.248561</v>
      </c>
      <c r="E20" s="56">
        <f t="shared" si="3"/>
        <v>17.755357064999998</v>
      </c>
      <c r="F20" s="56">
        <f t="shared" si="3"/>
        <v>15.6248</v>
      </c>
      <c r="G20" s="57">
        <f t="shared" si="3"/>
        <v>16.349029999999999</v>
      </c>
      <c r="H20" s="58"/>
      <c r="I20" s="59">
        <v>15.248561</v>
      </c>
      <c r="J20" s="60">
        <v>17.755357064999998</v>
      </c>
      <c r="K20" s="60">
        <v>15.6248</v>
      </c>
      <c r="L20" s="71">
        <v>16.349029999999999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17.625129000000001</v>
      </c>
      <c r="E21" s="56">
        <f t="shared" si="3"/>
        <v>16.552666420000001</v>
      </c>
      <c r="F21" s="56">
        <f t="shared" si="3"/>
        <v>17.794180313999998</v>
      </c>
      <c r="G21" s="57">
        <f t="shared" si="3"/>
        <v>18.062631</v>
      </c>
      <c r="H21" s="58"/>
      <c r="I21" s="59">
        <v>17.625129000000001</v>
      </c>
      <c r="J21" s="60">
        <v>16.552666420000001</v>
      </c>
      <c r="K21" s="60">
        <v>17.794180313999998</v>
      </c>
      <c r="L21" s="71">
        <v>18.062631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13.781228</v>
      </c>
      <c r="E22" s="56">
        <f t="shared" si="3"/>
        <v>10.498261518</v>
      </c>
      <c r="F22" s="56">
        <f t="shared" si="3"/>
        <v>12.117632</v>
      </c>
      <c r="G22" s="57">
        <f t="shared" si="3"/>
        <v>9.1114540000000002</v>
      </c>
      <c r="H22" s="58"/>
      <c r="I22" s="59">
        <v>13.781228</v>
      </c>
      <c r="J22" s="60">
        <v>10.498261518</v>
      </c>
      <c r="K22" s="60">
        <v>12.117632</v>
      </c>
      <c r="L22" s="71">
        <v>9.1114540000000002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93.309836000000004</v>
      </c>
      <c r="E24" s="56">
        <f>J24</f>
        <v>89.612570005999999</v>
      </c>
      <c r="F24" s="56">
        <f>K24</f>
        <v>91.073224627999991</v>
      </c>
      <c r="G24" s="57">
        <f>L24</f>
        <v>87.046229999999994</v>
      </c>
      <c r="H24" s="58"/>
      <c r="I24" s="60">
        <f>I9/500*1000</f>
        <v>93.309836000000004</v>
      </c>
      <c r="J24" s="60">
        <f>J9/500*1000</f>
        <v>89.612570005999999</v>
      </c>
      <c r="K24" s="60">
        <f>K9/500*1000</f>
        <v>91.073224627999991</v>
      </c>
      <c r="L24" s="60">
        <f>L9/500*1000</f>
        <v>87.046229999999994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93.309836000000004</v>
      </c>
      <c r="E25" s="56">
        <f t="shared" ref="E25:G25" si="4">E24</f>
        <v>89.612570005999999</v>
      </c>
      <c r="F25" s="56">
        <f t="shared" si="4"/>
        <v>91.073224627999991</v>
      </c>
      <c r="G25" s="56">
        <f t="shared" si="4"/>
        <v>87.046229999999994</v>
      </c>
      <c r="H25" s="58"/>
      <c r="I25" s="60">
        <f>I11/500*1000</f>
        <v>93.309836000000004</v>
      </c>
      <c r="J25" s="60">
        <f>J11/500*1000</f>
        <v>89.612570005999999</v>
      </c>
      <c r="K25" s="60">
        <f>K11/500*1000</f>
        <v>91.073224627999991</v>
      </c>
      <c r="L25" s="60">
        <f>L11/500*1000</f>
        <v>87.046229999999994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30.497122000000001</v>
      </c>
      <c r="E26" s="56">
        <f>J26</f>
        <v>35.510714129999997</v>
      </c>
      <c r="F26" s="56">
        <f>K26</f>
        <v>31.249600000000001</v>
      </c>
      <c r="G26" s="57">
        <f>L26</f>
        <v>32.698059999999998</v>
      </c>
      <c r="H26" s="58"/>
      <c r="I26" s="60">
        <f>I20/500*1000</f>
        <v>30.497122000000001</v>
      </c>
      <c r="J26" s="60">
        <f>J20/500*1000</f>
        <v>35.510714129999997</v>
      </c>
      <c r="K26" s="60">
        <f>K20/500*1000</f>
        <v>31.249600000000001</v>
      </c>
      <c r="L26" s="60">
        <f>L20/500*1000</f>
        <v>32.698059999999998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5">SUMIF($K$8:$P$8,"="&amp;D$8,$K27:$P27)</f>
        <v>0</v>
      </c>
      <c r="E27" s="56">
        <f t="shared" si="5"/>
        <v>0</v>
      </c>
      <c r="F27" s="56">
        <f t="shared" si="5"/>
        <v>0</v>
      </c>
      <c r="G27" s="57">
        <f t="shared" si="5"/>
        <v>0</v>
      </c>
      <c r="H27" s="58"/>
      <c r="I27" s="67"/>
      <c r="J27" s="68"/>
      <c r="K27" s="68"/>
      <c r="L27" s="69"/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5"/>
        <v>0</v>
      </c>
      <c r="E28" s="56">
        <f t="shared" si="5"/>
        <v>0</v>
      </c>
      <c r="F28" s="56">
        <f t="shared" si="5"/>
        <v>0</v>
      </c>
      <c r="G28" s="57">
        <f t="shared" si="5"/>
        <v>0</v>
      </c>
      <c r="H28" s="58"/>
      <c r="I28" s="67"/>
      <c r="J28" s="68"/>
      <c r="K28" s="68"/>
      <c r="L28" s="69"/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5"/>
        <v>0</v>
      </c>
      <c r="E29" s="56">
        <f t="shared" si="5"/>
        <v>0</v>
      </c>
      <c r="F29" s="56">
        <f t="shared" si="5"/>
        <v>0</v>
      </c>
      <c r="G29" s="57">
        <f t="shared" si="5"/>
        <v>0</v>
      </c>
      <c r="H29" s="58"/>
      <c r="I29" s="59"/>
      <c r="J29" s="60"/>
      <c r="K29" s="60"/>
      <c r="L29" s="71"/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5"/>
        <v>0</v>
      </c>
      <c r="E30" s="56">
        <f t="shared" si="5"/>
        <v>0</v>
      </c>
      <c r="F30" s="56">
        <f t="shared" si="5"/>
        <v>0</v>
      </c>
      <c r="G30" s="57">
        <f t="shared" si="5"/>
        <v>0</v>
      </c>
      <c r="H30" s="58"/>
      <c r="I30" s="59"/>
      <c r="J30" s="60"/>
      <c r="K30" s="60"/>
      <c r="L30" s="71"/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5"/>
        <v>0</v>
      </c>
      <c r="E31" s="56">
        <f t="shared" si="5"/>
        <v>0</v>
      </c>
      <c r="F31" s="56">
        <f t="shared" si="5"/>
        <v>0</v>
      </c>
      <c r="G31" s="57">
        <f t="shared" si="5"/>
        <v>0</v>
      </c>
      <c r="H31" s="58"/>
      <c r="I31" s="67"/>
      <c r="J31" s="68"/>
      <c r="K31" s="68"/>
      <c r="L31" s="69"/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5"/>
        <v>0</v>
      </c>
      <c r="E32" s="56">
        <f t="shared" si="5"/>
        <v>0</v>
      </c>
      <c r="F32" s="56">
        <f t="shared" si="5"/>
        <v>0</v>
      </c>
      <c r="G32" s="57">
        <f t="shared" si="5"/>
        <v>0</v>
      </c>
      <c r="H32" s="58"/>
      <c r="I32" s="67"/>
      <c r="J32" s="68"/>
      <c r="K32" s="68"/>
      <c r="L32" s="69"/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93.309836000000004</v>
      </c>
      <c r="E33" s="56">
        <f t="shared" ref="E33:G33" si="6">E24</f>
        <v>89.612570005999999</v>
      </c>
      <c r="F33" s="56">
        <f t="shared" si="6"/>
        <v>91.073224627999991</v>
      </c>
      <c r="G33" s="56">
        <f t="shared" si="6"/>
        <v>87.046229999999994</v>
      </c>
      <c r="H33" s="58"/>
      <c r="I33" s="60">
        <f>I9/500*1000</f>
        <v>93.309836000000004</v>
      </c>
      <c r="J33" s="60">
        <f>J9/500*1000</f>
        <v>89.612570005999999</v>
      </c>
      <c r="K33" s="60">
        <f>K9/500*1000</f>
        <v>91.073224627999991</v>
      </c>
      <c r="L33" s="60">
        <f>L9/500*1000</f>
        <v>87.046229999999994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5"/>
        <v>0</v>
      </c>
      <c r="E34" s="56">
        <f t="shared" si="5"/>
        <v>0</v>
      </c>
      <c r="F34" s="56">
        <f t="shared" si="5"/>
        <v>0</v>
      </c>
      <c r="G34" s="57">
        <f t="shared" si="5"/>
        <v>0</v>
      </c>
      <c r="H34" s="58"/>
      <c r="I34" s="59"/>
      <c r="J34" s="60"/>
      <c r="K34" s="60"/>
      <c r="L34" s="71"/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D9:L22 D34:G34 D24:H33 I24:L34">
      <formula1>-1000000000</formula1>
      <formula2>1000000000</formula2>
    </dataValidation>
  </dataValidations>
  <pageMargins left="0.7" right="0.7" top="0.75" bottom="0.75" header="0.3" footer="0.3"/>
  <pageSetup paperSize="9" scale="71" orientation="landscape" horizontalDpi="180" verticalDpi="18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workbookViewId="0">
      <selection activeCell="L10" sqref="L10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1.710937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121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122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129.40388300000001</v>
      </c>
      <c r="E9" s="56">
        <f t="shared" si="0"/>
        <v>117.600077</v>
      </c>
      <c r="F9" s="56">
        <f t="shared" si="0"/>
        <v>129.00355490200002</v>
      </c>
      <c r="G9" s="57">
        <f t="shared" si="0"/>
        <v>129.56578100000002</v>
      </c>
      <c r="H9" s="58"/>
      <c r="I9" s="90">
        <v>129.40388300000001</v>
      </c>
      <c r="J9" s="90">
        <v>117.600077</v>
      </c>
      <c r="K9" s="91">
        <v>129.00355490200002</v>
      </c>
      <c r="L9" s="92">
        <v>129.56578100000002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129.40388300000001</v>
      </c>
      <c r="E10" s="56">
        <f t="shared" si="0"/>
        <v>117.600077</v>
      </c>
      <c r="F10" s="56">
        <f t="shared" si="0"/>
        <v>129.00355490200002</v>
      </c>
      <c r="G10" s="57">
        <f t="shared" si="0"/>
        <v>129.56578100000002</v>
      </c>
      <c r="H10" s="58"/>
      <c r="I10" s="93">
        <v>129.40388300000001</v>
      </c>
      <c r="J10" s="94">
        <v>117.600077</v>
      </c>
      <c r="K10" s="94">
        <v>129.00355490200002</v>
      </c>
      <c r="L10" s="95">
        <v>129.56578100000002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129.40388300000001</v>
      </c>
      <c r="E11" s="56">
        <f t="shared" ref="E11:G11" si="1">E10</f>
        <v>117.600077</v>
      </c>
      <c r="F11" s="56">
        <f t="shared" si="1"/>
        <v>129.00355490200002</v>
      </c>
      <c r="G11" s="56">
        <f t="shared" si="1"/>
        <v>129.56578100000002</v>
      </c>
      <c r="H11" s="58"/>
      <c r="I11" s="90">
        <v>129.40388300000001</v>
      </c>
      <c r="J11" s="90">
        <v>117.600077</v>
      </c>
      <c r="K11" s="91">
        <v>129.00355490200002</v>
      </c>
      <c r="L11" s="92">
        <v>129.56578100000002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49.903340000000007</v>
      </c>
      <c r="E12" s="56">
        <f>J12</f>
        <v>46.982774343999999</v>
      </c>
      <c r="F12" s="56">
        <f>K12</f>
        <v>50.952200000000005</v>
      </c>
      <c r="G12" s="57">
        <f>L12</f>
        <v>53.125747000000004</v>
      </c>
      <c r="H12" s="58"/>
      <c r="I12" s="90">
        <v>49.903340000000007</v>
      </c>
      <c r="J12" s="90">
        <v>46.982774343999999</v>
      </c>
      <c r="K12" s="91">
        <v>50.952200000000005</v>
      </c>
      <c r="L12" s="91">
        <v>53.125747000000004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93">
        <v>0</v>
      </c>
      <c r="J13" s="94">
        <v>0</v>
      </c>
      <c r="K13" s="94">
        <v>0</v>
      </c>
      <c r="L13" s="95">
        <v>0</v>
      </c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93">
        <v>0</v>
      </c>
      <c r="J14" s="94">
        <v>0</v>
      </c>
      <c r="K14" s="94">
        <v>0</v>
      </c>
      <c r="L14" s="95">
        <v>0</v>
      </c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90">
        <v>0</v>
      </c>
      <c r="J15" s="91">
        <v>0</v>
      </c>
      <c r="K15" s="91">
        <v>0</v>
      </c>
      <c r="L15" s="92">
        <v>0</v>
      </c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90">
        <v>0</v>
      </c>
      <c r="J16" s="91">
        <v>0</v>
      </c>
      <c r="K16" s="91">
        <v>0</v>
      </c>
      <c r="L16" s="92">
        <v>0</v>
      </c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93">
        <v>0</v>
      </c>
      <c r="J17" s="94">
        <v>0</v>
      </c>
      <c r="K17" s="94">
        <v>0</v>
      </c>
      <c r="L17" s="95">
        <v>0</v>
      </c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93">
        <v>0</v>
      </c>
      <c r="J18" s="94">
        <v>0</v>
      </c>
      <c r="K18" s="94">
        <v>0</v>
      </c>
      <c r="L18" s="95">
        <v>0</v>
      </c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100.04883400000001</v>
      </c>
      <c r="E19" s="56">
        <f t="shared" si="3"/>
        <v>98.132050942999996</v>
      </c>
      <c r="F19" s="56">
        <f t="shared" si="3"/>
        <v>101.25793390199999</v>
      </c>
      <c r="G19" s="57">
        <f t="shared" si="3"/>
        <v>104.583747</v>
      </c>
      <c r="H19" s="58"/>
      <c r="I19" s="93">
        <v>100.04883400000001</v>
      </c>
      <c r="J19" s="94">
        <v>98.132050942999996</v>
      </c>
      <c r="K19" s="94">
        <v>101.25793390199999</v>
      </c>
      <c r="L19" s="95">
        <v>104.583747</v>
      </c>
    </row>
    <row r="20" spans="1:12" ht="30.75" customHeight="1">
      <c r="A20" s="53" t="s">
        <v>66</v>
      </c>
      <c r="B20" s="64" t="s">
        <v>54</v>
      </c>
      <c r="C20" s="55" t="s">
        <v>48</v>
      </c>
      <c r="D20" s="56">
        <f t="shared" si="3"/>
        <v>49.903340000000007</v>
      </c>
      <c r="E20" s="56">
        <f t="shared" si="3"/>
        <v>46.982774343999999</v>
      </c>
      <c r="F20" s="56">
        <f t="shared" si="3"/>
        <v>50.952200000000005</v>
      </c>
      <c r="G20" s="57">
        <f t="shared" si="3"/>
        <v>53.125747000000004</v>
      </c>
      <c r="H20" s="58"/>
      <c r="I20" s="90">
        <v>49.903340000000007</v>
      </c>
      <c r="J20" s="91">
        <v>46.982774343999999</v>
      </c>
      <c r="K20" s="91">
        <v>50.952200000000005</v>
      </c>
      <c r="L20" s="92">
        <v>53.125747000000004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50.145493999999999</v>
      </c>
      <c r="E21" s="56">
        <f t="shared" si="3"/>
        <v>51.149276599000004</v>
      </c>
      <c r="F21" s="56">
        <f t="shared" si="3"/>
        <v>50.305733902</v>
      </c>
      <c r="G21" s="57">
        <f t="shared" si="3"/>
        <v>51.457999999999998</v>
      </c>
      <c r="H21" s="58"/>
      <c r="I21" s="90">
        <v>50.145493999999999</v>
      </c>
      <c r="J21" s="91">
        <v>51.149276599000004</v>
      </c>
      <c r="K21" s="91">
        <v>50.305733902</v>
      </c>
      <c r="L21" s="92">
        <v>51.457999999999998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29.355049000000001</v>
      </c>
      <c r="E22" s="56">
        <f t="shared" si="3"/>
        <v>19.468026056999999</v>
      </c>
      <c r="F22" s="56">
        <f t="shared" si="3"/>
        <v>27.745621</v>
      </c>
      <c r="G22" s="57">
        <f t="shared" si="3"/>
        <v>24.982034000000002</v>
      </c>
      <c r="H22" s="58"/>
      <c r="I22" s="90">
        <v>29.355049000000001</v>
      </c>
      <c r="J22" s="91">
        <v>19.468026056999999</v>
      </c>
      <c r="K22" s="91">
        <v>27.745621</v>
      </c>
      <c r="L22" s="92">
        <v>24.982034000000002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86.269255333333334</v>
      </c>
      <c r="E24" s="56">
        <f>J24</f>
        <v>78.400051333333337</v>
      </c>
      <c r="F24" s="56">
        <f>K24</f>
        <v>86.002369934666675</v>
      </c>
      <c r="G24" s="57">
        <f>L24</f>
        <v>86.377187333333339</v>
      </c>
      <c r="H24" s="58"/>
      <c r="I24" s="91">
        <v>86.269255333333334</v>
      </c>
      <c r="J24" s="91">
        <v>78.400051333333337</v>
      </c>
      <c r="K24" s="91">
        <v>86.002369934666675</v>
      </c>
      <c r="L24" s="91">
        <v>86.377187333333339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86.269255333333334</v>
      </c>
      <c r="E25" s="56">
        <f t="shared" ref="E25:G25" si="4">E24</f>
        <v>78.400051333333337</v>
      </c>
      <c r="F25" s="56">
        <f t="shared" si="4"/>
        <v>86.002369934666675</v>
      </c>
      <c r="G25" s="56">
        <f t="shared" si="4"/>
        <v>86.377187333333339</v>
      </c>
      <c r="H25" s="58"/>
      <c r="I25" s="91">
        <v>86.269255333333334</v>
      </c>
      <c r="J25" s="91">
        <v>78.400051333333337</v>
      </c>
      <c r="K25" s="91">
        <v>86.002369934666675</v>
      </c>
      <c r="L25" s="91">
        <v>86.377187333333339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33.268893333333338</v>
      </c>
      <c r="E26" s="56">
        <f>J26</f>
        <v>31.321849562666667</v>
      </c>
      <c r="F26" s="56">
        <f>K26</f>
        <v>33.968133333333334</v>
      </c>
      <c r="G26" s="57">
        <f>L26</f>
        <v>35.417164666666672</v>
      </c>
      <c r="H26" s="58"/>
      <c r="I26" s="91">
        <v>33.268893333333338</v>
      </c>
      <c r="J26" s="91">
        <v>31.321849562666667</v>
      </c>
      <c r="K26" s="91">
        <v>33.968133333333334</v>
      </c>
      <c r="L26" s="91">
        <v>35.417164666666672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5">SUMIF($K$8:$P$8,"="&amp;D$8,$K27:$P27)</f>
        <v>0</v>
      </c>
      <c r="E27" s="56">
        <f t="shared" si="5"/>
        <v>0</v>
      </c>
      <c r="F27" s="56">
        <f t="shared" si="5"/>
        <v>0</v>
      </c>
      <c r="G27" s="57">
        <f t="shared" si="5"/>
        <v>0</v>
      </c>
      <c r="H27" s="58"/>
      <c r="I27" s="93">
        <v>0</v>
      </c>
      <c r="J27" s="94">
        <v>0</v>
      </c>
      <c r="K27" s="94">
        <v>0</v>
      </c>
      <c r="L27" s="95">
        <v>0</v>
      </c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5"/>
        <v>0</v>
      </c>
      <c r="E28" s="56">
        <f t="shared" si="5"/>
        <v>0</v>
      </c>
      <c r="F28" s="56">
        <f t="shared" si="5"/>
        <v>0</v>
      </c>
      <c r="G28" s="57">
        <f t="shared" si="5"/>
        <v>0</v>
      </c>
      <c r="H28" s="58"/>
      <c r="I28" s="93">
        <v>0</v>
      </c>
      <c r="J28" s="94">
        <v>0</v>
      </c>
      <c r="K28" s="94">
        <v>0</v>
      </c>
      <c r="L28" s="95">
        <v>0</v>
      </c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5"/>
        <v>0</v>
      </c>
      <c r="E29" s="56">
        <f t="shared" si="5"/>
        <v>0</v>
      </c>
      <c r="F29" s="56">
        <f t="shared" si="5"/>
        <v>0</v>
      </c>
      <c r="G29" s="57">
        <f t="shared" si="5"/>
        <v>0</v>
      </c>
      <c r="H29" s="58"/>
      <c r="I29" s="90">
        <v>0</v>
      </c>
      <c r="J29" s="91">
        <v>0</v>
      </c>
      <c r="K29" s="91">
        <v>0</v>
      </c>
      <c r="L29" s="92">
        <v>0</v>
      </c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5"/>
        <v>0</v>
      </c>
      <c r="E30" s="56">
        <f t="shared" si="5"/>
        <v>0</v>
      </c>
      <c r="F30" s="56">
        <f t="shared" si="5"/>
        <v>0</v>
      </c>
      <c r="G30" s="57">
        <f t="shared" si="5"/>
        <v>0</v>
      </c>
      <c r="H30" s="58"/>
      <c r="I30" s="90">
        <v>0</v>
      </c>
      <c r="J30" s="91">
        <v>0</v>
      </c>
      <c r="K30" s="91">
        <v>0</v>
      </c>
      <c r="L30" s="92">
        <v>0</v>
      </c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5"/>
        <v>0</v>
      </c>
      <c r="E31" s="56">
        <f t="shared" si="5"/>
        <v>0</v>
      </c>
      <c r="F31" s="56">
        <f t="shared" si="5"/>
        <v>0</v>
      </c>
      <c r="G31" s="57">
        <f t="shared" si="5"/>
        <v>0</v>
      </c>
      <c r="H31" s="58"/>
      <c r="I31" s="93">
        <v>0</v>
      </c>
      <c r="J31" s="94">
        <v>0</v>
      </c>
      <c r="K31" s="94">
        <v>0</v>
      </c>
      <c r="L31" s="95">
        <v>0</v>
      </c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5"/>
        <v>0</v>
      </c>
      <c r="E32" s="56">
        <f t="shared" si="5"/>
        <v>0</v>
      </c>
      <c r="F32" s="56">
        <f t="shared" si="5"/>
        <v>0</v>
      </c>
      <c r="G32" s="57">
        <f t="shared" si="5"/>
        <v>0</v>
      </c>
      <c r="H32" s="58"/>
      <c r="I32" s="93">
        <v>0</v>
      </c>
      <c r="J32" s="94">
        <v>0</v>
      </c>
      <c r="K32" s="94">
        <v>0</v>
      </c>
      <c r="L32" s="95">
        <v>0</v>
      </c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86.269255333333334</v>
      </c>
      <c r="E33" s="56">
        <f t="shared" ref="E33:G33" si="6">E24</f>
        <v>78.400051333333337</v>
      </c>
      <c r="F33" s="56">
        <f t="shared" si="6"/>
        <v>86.002369934666675</v>
      </c>
      <c r="G33" s="56">
        <f t="shared" si="6"/>
        <v>86.377187333333339</v>
      </c>
      <c r="H33" s="58"/>
      <c r="I33" s="91">
        <v>86.269255333333334</v>
      </c>
      <c r="J33" s="91">
        <v>78.400051333333337</v>
      </c>
      <c r="K33" s="91">
        <v>86.002369934666675</v>
      </c>
      <c r="L33" s="91">
        <v>86.377187333333339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5"/>
        <v>0</v>
      </c>
      <c r="E34" s="56">
        <f t="shared" si="5"/>
        <v>0</v>
      </c>
      <c r="F34" s="56">
        <f t="shared" si="5"/>
        <v>0</v>
      </c>
      <c r="G34" s="57">
        <f t="shared" si="5"/>
        <v>0</v>
      </c>
      <c r="H34" s="58"/>
      <c r="I34" s="90">
        <v>0</v>
      </c>
      <c r="J34" s="91">
        <v>0</v>
      </c>
      <c r="K34" s="91">
        <v>0</v>
      </c>
      <c r="L34" s="92">
        <v>0</v>
      </c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D9:L22 D34:G34 D24:H33 I24:L34">
      <formula1>-1000000000</formula1>
      <formula2>1000000000</formula2>
    </dataValidation>
  </dataValidations>
  <pageMargins left="0.7" right="0.7" top="0.75" bottom="0.75" header="0.3" footer="0.3"/>
  <pageSetup paperSize="9" scale="71" orientation="landscape" horizontalDpi="180" verticalDpi="18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topLeftCell="A7" workbookViewId="0">
      <selection activeCell="L24" sqref="L24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1.710937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123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124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73.122188999999992</v>
      </c>
      <c r="E9" s="56">
        <f t="shared" si="0"/>
        <v>79.452731</v>
      </c>
      <c r="F9" s="56">
        <f t="shared" si="0"/>
        <v>74.662447282000002</v>
      </c>
      <c r="G9" s="57">
        <f t="shared" si="0"/>
        <v>84.834045000000003</v>
      </c>
      <c r="H9" s="58"/>
      <c r="I9" s="90">
        <v>73.122188999999992</v>
      </c>
      <c r="J9" s="90">
        <v>79.452731</v>
      </c>
      <c r="K9" s="91">
        <v>74.662447282000002</v>
      </c>
      <c r="L9" s="92">
        <v>84.834045000000003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73.122188999999992</v>
      </c>
      <c r="E10" s="56">
        <f t="shared" si="0"/>
        <v>79.452731</v>
      </c>
      <c r="F10" s="56">
        <f t="shared" si="0"/>
        <v>74.662447282000002</v>
      </c>
      <c r="G10" s="57">
        <f t="shared" si="0"/>
        <v>84.834045000000003</v>
      </c>
      <c r="H10" s="58"/>
      <c r="I10" s="93">
        <v>73.122188999999992</v>
      </c>
      <c r="J10" s="94">
        <v>79.452731</v>
      </c>
      <c r="K10" s="94">
        <v>74.662447282000002</v>
      </c>
      <c r="L10" s="95">
        <v>84.834045000000003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73.122188999999992</v>
      </c>
      <c r="E11" s="56">
        <f t="shared" ref="E11:G11" si="1">E10</f>
        <v>79.452731</v>
      </c>
      <c r="F11" s="56">
        <f t="shared" si="1"/>
        <v>74.662447282000002</v>
      </c>
      <c r="G11" s="56">
        <f t="shared" si="1"/>
        <v>84.834045000000003</v>
      </c>
      <c r="H11" s="58"/>
      <c r="I11" s="90">
        <v>73.122188999999992</v>
      </c>
      <c r="J11" s="90">
        <v>79.452731</v>
      </c>
      <c r="K11" s="91">
        <v>74.662447282000002</v>
      </c>
      <c r="L11" s="92">
        <v>84.834045000000003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31.934831000000003</v>
      </c>
      <c r="E12" s="56">
        <f>J12</f>
        <v>35.548359352999995</v>
      </c>
      <c r="F12" s="56">
        <f>K12</f>
        <v>32.945</v>
      </c>
      <c r="G12" s="57">
        <f>L12</f>
        <v>35.117737000000005</v>
      </c>
      <c r="H12" s="58"/>
      <c r="I12" s="90">
        <v>31.934831000000003</v>
      </c>
      <c r="J12" s="90">
        <v>35.548359352999995</v>
      </c>
      <c r="K12" s="91">
        <v>32.945</v>
      </c>
      <c r="L12" s="91">
        <v>35.117737000000005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93">
        <v>0</v>
      </c>
      <c r="J13" s="94">
        <v>0</v>
      </c>
      <c r="K13" s="94">
        <v>0</v>
      </c>
      <c r="L13" s="95">
        <v>0</v>
      </c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93">
        <v>0</v>
      </c>
      <c r="J14" s="94">
        <v>0</v>
      </c>
      <c r="K14" s="94">
        <v>0</v>
      </c>
      <c r="L14" s="95">
        <v>0</v>
      </c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90">
        <v>0</v>
      </c>
      <c r="J15" s="91">
        <v>0</v>
      </c>
      <c r="K15" s="91">
        <v>0</v>
      </c>
      <c r="L15" s="92">
        <v>0</v>
      </c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90">
        <v>0</v>
      </c>
      <c r="J16" s="91">
        <v>0</v>
      </c>
      <c r="K16" s="91">
        <v>0</v>
      </c>
      <c r="L16" s="92">
        <v>0</v>
      </c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93">
        <v>0</v>
      </c>
      <c r="J17" s="94">
        <v>0</v>
      </c>
      <c r="K17" s="94">
        <v>0</v>
      </c>
      <c r="L17" s="95">
        <v>0</v>
      </c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93">
        <v>0</v>
      </c>
      <c r="J18" s="94">
        <v>0</v>
      </c>
      <c r="K18" s="94">
        <v>0</v>
      </c>
      <c r="L18" s="95">
        <v>0</v>
      </c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65.496035000000006</v>
      </c>
      <c r="E19" s="56">
        <f t="shared" si="3"/>
        <v>72.096504789999997</v>
      </c>
      <c r="F19" s="56">
        <f t="shared" si="3"/>
        <v>66.666443282000003</v>
      </c>
      <c r="G19" s="57">
        <f t="shared" si="3"/>
        <v>69.991445999999996</v>
      </c>
      <c r="H19" s="58"/>
      <c r="I19" s="93">
        <v>65.496035000000006</v>
      </c>
      <c r="J19" s="94">
        <v>72.096504789999997</v>
      </c>
      <c r="K19" s="94">
        <v>66.666443282000003</v>
      </c>
      <c r="L19" s="95">
        <v>69.991445999999996</v>
      </c>
    </row>
    <row r="20" spans="1:12" ht="26.25" customHeight="1">
      <c r="A20" s="53" t="s">
        <v>66</v>
      </c>
      <c r="B20" s="64" t="s">
        <v>54</v>
      </c>
      <c r="C20" s="55" t="s">
        <v>48</v>
      </c>
      <c r="D20" s="56">
        <f t="shared" si="3"/>
        <v>31.934831000000003</v>
      </c>
      <c r="E20" s="56">
        <f t="shared" si="3"/>
        <v>35.548359352999995</v>
      </c>
      <c r="F20" s="56">
        <f t="shared" si="3"/>
        <v>32.945</v>
      </c>
      <c r="G20" s="57">
        <f t="shared" si="3"/>
        <v>35.117737000000005</v>
      </c>
      <c r="H20" s="58"/>
      <c r="I20" s="90">
        <v>31.934831000000003</v>
      </c>
      <c r="J20" s="91">
        <v>35.548359352999995</v>
      </c>
      <c r="K20" s="91">
        <v>32.945</v>
      </c>
      <c r="L20" s="92">
        <v>35.117737000000005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33.561204000000004</v>
      </c>
      <c r="E21" s="56">
        <f t="shared" si="3"/>
        <v>36.548145437000002</v>
      </c>
      <c r="F21" s="56">
        <f t="shared" si="3"/>
        <v>33.721443281999996</v>
      </c>
      <c r="G21" s="57">
        <f t="shared" si="3"/>
        <v>34.873709000000005</v>
      </c>
      <c r="H21" s="58"/>
      <c r="I21" s="90">
        <v>33.561204000000004</v>
      </c>
      <c r="J21" s="91">
        <v>36.548145437000002</v>
      </c>
      <c r="K21" s="91">
        <v>33.721443281999996</v>
      </c>
      <c r="L21" s="92">
        <v>34.873709000000005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7.6261540000000005</v>
      </c>
      <c r="E22" s="56">
        <f t="shared" si="3"/>
        <v>7.35622621</v>
      </c>
      <c r="F22" s="56">
        <f t="shared" si="3"/>
        <v>7.9960040000000001</v>
      </c>
      <c r="G22" s="57">
        <f t="shared" si="3"/>
        <v>14.842599</v>
      </c>
      <c r="H22" s="58"/>
      <c r="I22" s="90">
        <v>7.6261540000000005</v>
      </c>
      <c r="J22" s="91">
        <v>7.35622621</v>
      </c>
      <c r="K22" s="91">
        <v>7.9960040000000001</v>
      </c>
      <c r="L22" s="92">
        <v>14.842599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48.748125999999992</v>
      </c>
      <c r="E24" s="56">
        <f>J24</f>
        <v>52.968487333333336</v>
      </c>
      <c r="F24" s="56">
        <f>K24</f>
        <v>49.774964854666671</v>
      </c>
      <c r="G24" s="57">
        <f>L24</f>
        <v>56.55603</v>
      </c>
      <c r="H24" s="58"/>
      <c r="I24" s="91">
        <v>48.748125999999992</v>
      </c>
      <c r="J24" s="91">
        <v>52.968487333333336</v>
      </c>
      <c r="K24" s="91">
        <v>49.774964854666671</v>
      </c>
      <c r="L24" s="91">
        <v>56.55603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48.748125999999992</v>
      </c>
      <c r="E25" s="56">
        <f t="shared" ref="E25:G25" si="4">E24</f>
        <v>52.968487333333336</v>
      </c>
      <c r="F25" s="56">
        <f t="shared" si="4"/>
        <v>49.774964854666671</v>
      </c>
      <c r="G25" s="56">
        <f t="shared" si="4"/>
        <v>56.55603</v>
      </c>
      <c r="H25" s="58"/>
      <c r="I25" s="91">
        <v>48.748125999999992</v>
      </c>
      <c r="J25" s="91">
        <v>52.968487333333336</v>
      </c>
      <c r="K25" s="91">
        <v>49.774964854666671</v>
      </c>
      <c r="L25" s="91">
        <v>56.55603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21.289887333333336</v>
      </c>
      <c r="E26" s="56">
        <f>J26</f>
        <v>23.698906235333329</v>
      </c>
      <c r="F26" s="56">
        <f>K26</f>
        <v>21.963333333333335</v>
      </c>
      <c r="G26" s="57">
        <f>L26</f>
        <v>23.411824666666671</v>
      </c>
      <c r="H26" s="58"/>
      <c r="I26" s="91">
        <v>21.289887333333336</v>
      </c>
      <c r="J26" s="91">
        <v>23.698906235333329</v>
      </c>
      <c r="K26" s="91">
        <v>21.963333333333335</v>
      </c>
      <c r="L26" s="91">
        <v>23.411824666666671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5">SUMIF($K$8:$P$8,"="&amp;D$8,$K27:$P27)</f>
        <v>0</v>
      </c>
      <c r="E27" s="56">
        <f t="shared" si="5"/>
        <v>0</v>
      </c>
      <c r="F27" s="56">
        <f t="shared" si="5"/>
        <v>0</v>
      </c>
      <c r="G27" s="57">
        <f t="shared" si="5"/>
        <v>0</v>
      </c>
      <c r="H27" s="58"/>
      <c r="I27" s="93">
        <v>0</v>
      </c>
      <c r="J27" s="94">
        <v>0</v>
      </c>
      <c r="K27" s="94">
        <v>0</v>
      </c>
      <c r="L27" s="95">
        <v>0</v>
      </c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5"/>
        <v>0</v>
      </c>
      <c r="E28" s="56">
        <f t="shared" si="5"/>
        <v>0</v>
      </c>
      <c r="F28" s="56">
        <f t="shared" si="5"/>
        <v>0</v>
      </c>
      <c r="G28" s="57">
        <f t="shared" si="5"/>
        <v>0</v>
      </c>
      <c r="H28" s="58"/>
      <c r="I28" s="93">
        <v>0</v>
      </c>
      <c r="J28" s="94">
        <v>0</v>
      </c>
      <c r="K28" s="94">
        <v>0</v>
      </c>
      <c r="L28" s="95">
        <v>0</v>
      </c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5"/>
        <v>0</v>
      </c>
      <c r="E29" s="56">
        <f t="shared" si="5"/>
        <v>0</v>
      </c>
      <c r="F29" s="56">
        <f t="shared" si="5"/>
        <v>0</v>
      </c>
      <c r="G29" s="57">
        <f t="shared" si="5"/>
        <v>0</v>
      </c>
      <c r="H29" s="58"/>
      <c r="I29" s="90">
        <v>0</v>
      </c>
      <c r="J29" s="91">
        <v>0</v>
      </c>
      <c r="K29" s="91">
        <v>0</v>
      </c>
      <c r="L29" s="92">
        <v>0</v>
      </c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5"/>
        <v>0</v>
      </c>
      <c r="E30" s="56">
        <f t="shared" si="5"/>
        <v>0</v>
      </c>
      <c r="F30" s="56">
        <f t="shared" si="5"/>
        <v>0</v>
      </c>
      <c r="G30" s="57">
        <f t="shared" si="5"/>
        <v>0</v>
      </c>
      <c r="H30" s="58"/>
      <c r="I30" s="90">
        <v>0</v>
      </c>
      <c r="J30" s="91">
        <v>0</v>
      </c>
      <c r="K30" s="91">
        <v>0</v>
      </c>
      <c r="L30" s="92">
        <v>0</v>
      </c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5"/>
        <v>0</v>
      </c>
      <c r="E31" s="56">
        <f t="shared" si="5"/>
        <v>0</v>
      </c>
      <c r="F31" s="56">
        <f t="shared" si="5"/>
        <v>0</v>
      </c>
      <c r="G31" s="57">
        <f t="shared" si="5"/>
        <v>0</v>
      </c>
      <c r="H31" s="58"/>
      <c r="I31" s="93">
        <v>0</v>
      </c>
      <c r="J31" s="94">
        <v>0</v>
      </c>
      <c r="K31" s="94">
        <v>0</v>
      </c>
      <c r="L31" s="95">
        <v>0</v>
      </c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5"/>
        <v>0</v>
      </c>
      <c r="E32" s="56">
        <f t="shared" si="5"/>
        <v>0</v>
      </c>
      <c r="F32" s="56">
        <f t="shared" si="5"/>
        <v>0</v>
      </c>
      <c r="G32" s="57">
        <f t="shared" si="5"/>
        <v>0</v>
      </c>
      <c r="H32" s="58"/>
      <c r="I32" s="93">
        <v>0</v>
      </c>
      <c r="J32" s="94">
        <v>0</v>
      </c>
      <c r="K32" s="94">
        <v>0</v>
      </c>
      <c r="L32" s="95">
        <v>0</v>
      </c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48.748125999999992</v>
      </c>
      <c r="E33" s="56">
        <f t="shared" ref="E33:G33" si="6">E24</f>
        <v>52.968487333333336</v>
      </c>
      <c r="F33" s="56">
        <f t="shared" si="6"/>
        <v>49.774964854666671</v>
      </c>
      <c r="G33" s="56">
        <f t="shared" si="6"/>
        <v>56.55603</v>
      </c>
      <c r="H33" s="58"/>
      <c r="I33" s="91">
        <v>48.748125999999992</v>
      </c>
      <c r="J33" s="91">
        <v>52.968487333333336</v>
      </c>
      <c r="K33" s="91">
        <v>49.774964854666671</v>
      </c>
      <c r="L33" s="91">
        <v>56.55603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5"/>
        <v>0</v>
      </c>
      <c r="E34" s="56">
        <f t="shared" si="5"/>
        <v>0</v>
      </c>
      <c r="F34" s="56">
        <f t="shared" si="5"/>
        <v>0</v>
      </c>
      <c r="G34" s="57">
        <f t="shared" si="5"/>
        <v>0</v>
      </c>
      <c r="H34" s="58"/>
      <c r="I34" s="90">
        <v>0</v>
      </c>
      <c r="J34" s="91">
        <v>0</v>
      </c>
      <c r="K34" s="91">
        <v>0</v>
      </c>
      <c r="L34" s="92">
        <v>0</v>
      </c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D9:L22 D34:G34 D24:H33 I24:L34">
      <formula1>-1000000000</formula1>
      <formula2>1000000000</formula2>
    </dataValidation>
  </dataValidations>
  <pageMargins left="0.7" right="0.7" top="0.75" bottom="0.75" header="0.3" footer="0.3"/>
  <pageSetup paperSize="9" scale="71" orientation="landscape" horizontalDpi="180" verticalDpi="18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workbookViewId="0">
      <selection activeCell="L9" sqref="L9:L15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1.710937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125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126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58.090761000000001</v>
      </c>
      <c r="E9" s="56">
        <f t="shared" si="0"/>
        <v>55.151098999999995</v>
      </c>
      <c r="F9" s="56">
        <f t="shared" si="0"/>
        <v>60.597895342000001</v>
      </c>
      <c r="G9" s="57">
        <f t="shared" si="0"/>
        <v>67.317385999999999</v>
      </c>
      <c r="H9" s="58"/>
      <c r="I9" s="90">
        <v>58.090761000000001</v>
      </c>
      <c r="J9" s="90">
        <v>55.151098999999995</v>
      </c>
      <c r="K9" s="91">
        <v>60.597895342000001</v>
      </c>
      <c r="L9" s="92">
        <v>67.317385999999999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58.090761000000001</v>
      </c>
      <c r="E10" s="56">
        <f t="shared" si="0"/>
        <v>55.151098999999995</v>
      </c>
      <c r="F10" s="56">
        <f t="shared" si="0"/>
        <v>60.597895342000001</v>
      </c>
      <c r="G10" s="57">
        <f t="shared" si="0"/>
        <v>67.317385999999999</v>
      </c>
      <c r="H10" s="58"/>
      <c r="I10" s="93">
        <v>58.090761000000001</v>
      </c>
      <c r="J10" s="94">
        <v>55.151098999999995</v>
      </c>
      <c r="K10" s="94">
        <v>60.597895342000001</v>
      </c>
      <c r="L10" s="95">
        <v>67.317385999999999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58.090761000000001</v>
      </c>
      <c r="E11" s="56">
        <f t="shared" ref="E11:G11" si="1">E10</f>
        <v>55.151098999999995</v>
      </c>
      <c r="F11" s="56">
        <f t="shared" si="1"/>
        <v>60.597895342000001</v>
      </c>
      <c r="G11" s="56">
        <f t="shared" si="1"/>
        <v>67.317385999999999</v>
      </c>
      <c r="H11" s="58"/>
      <c r="I11" s="90">
        <v>58.090761000000001</v>
      </c>
      <c r="J11" s="90">
        <v>55.151098999999995</v>
      </c>
      <c r="K11" s="91">
        <v>60.597895342000001</v>
      </c>
      <c r="L11" s="92">
        <v>67.317385999999999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23.730806999999999</v>
      </c>
      <c r="E12" s="56">
        <f>J12</f>
        <v>23.226973491999999</v>
      </c>
      <c r="F12" s="56">
        <f>K12</f>
        <v>24.6568</v>
      </c>
      <c r="G12" s="57">
        <f>L12</f>
        <v>26.829546000000001</v>
      </c>
      <c r="H12" s="58"/>
      <c r="I12" s="90">
        <v>23.730806999999999</v>
      </c>
      <c r="J12" s="90">
        <v>23.226973491999999</v>
      </c>
      <c r="K12" s="91">
        <v>24.6568</v>
      </c>
      <c r="L12" s="91">
        <v>26.829546000000001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93">
        <v>0</v>
      </c>
      <c r="J13" s="94">
        <v>0</v>
      </c>
      <c r="K13" s="94">
        <v>0</v>
      </c>
      <c r="L13" s="95">
        <v>0</v>
      </c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93">
        <v>0</v>
      </c>
      <c r="J14" s="94">
        <v>0</v>
      </c>
      <c r="K14" s="94">
        <v>0</v>
      </c>
      <c r="L14" s="95">
        <v>0</v>
      </c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90">
        <v>0</v>
      </c>
      <c r="J15" s="91">
        <v>0</v>
      </c>
      <c r="K15" s="91">
        <v>0</v>
      </c>
      <c r="L15" s="92">
        <v>0</v>
      </c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90">
        <v>0</v>
      </c>
      <c r="J16" s="91">
        <v>0</v>
      </c>
      <c r="K16" s="91">
        <v>0</v>
      </c>
      <c r="L16" s="92">
        <v>0</v>
      </c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93">
        <v>0</v>
      </c>
      <c r="J17" s="94">
        <v>0</v>
      </c>
      <c r="K17" s="94">
        <v>0</v>
      </c>
      <c r="L17" s="95">
        <v>0</v>
      </c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93">
        <v>0</v>
      </c>
      <c r="J18" s="94">
        <v>0</v>
      </c>
      <c r="K18" s="94">
        <v>0</v>
      </c>
      <c r="L18" s="95">
        <v>0</v>
      </c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50.829729</v>
      </c>
      <c r="E19" s="56">
        <f t="shared" si="3"/>
        <v>48.884603792</v>
      </c>
      <c r="F19" s="56">
        <f t="shared" si="3"/>
        <v>52.262874342000003</v>
      </c>
      <c r="G19" s="57">
        <f t="shared" si="3"/>
        <v>55.240971999999999</v>
      </c>
      <c r="H19" s="58"/>
      <c r="I19" s="93">
        <v>50.829729</v>
      </c>
      <c r="J19" s="94">
        <v>48.884603792</v>
      </c>
      <c r="K19" s="94">
        <v>52.262874342000003</v>
      </c>
      <c r="L19" s="95">
        <v>55.240971999999999</v>
      </c>
    </row>
    <row r="20" spans="1:12" ht="26.25" customHeight="1">
      <c r="A20" s="53" t="s">
        <v>66</v>
      </c>
      <c r="B20" s="64" t="s">
        <v>54</v>
      </c>
      <c r="C20" s="55" t="s">
        <v>48</v>
      </c>
      <c r="D20" s="56">
        <f t="shared" si="3"/>
        <v>23.730806999999999</v>
      </c>
      <c r="E20" s="56">
        <f t="shared" si="3"/>
        <v>23.226973491999999</v>
      </c>
      <c r="F20" s="56">
        <f t="shared" si="3"/>
        <v>24.6568</v>
      </c>
      <c r="G20" s="57">
        <f t="shared" si="3"/>
        <v>26.829546000000001</v>
      </c>
      <c r="H20" s="58"/>
      <c r="I20" s="90">
        <v>23.730806999999999</v>
      </c>
      <c r="J20" s="91">
        <v>23.226973491999999</v>
      </c>
      <c r="K20" s="91">
        <v>24.6568</v>
      </c>
      <c r="L20" s="92">
        <v>26.829546000000001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27.098922000000002</v>
      </c>
      <c r="E21" s="56">
        <f t="shared" si="3"/>
        <v>25.657630300000001</v>
      </c>
      <c r="F21" s="56">
        <f t="shared" si="3"/>
        <v>27.606074341999999</v>
      </c>
      <c r="G21" s="57">
        <f t="shared" si="3"/>
        <v>28.411425999999999</v>
      </c>
      <c r="H21" s="58"/>
      <c r="I21" s="90">
        <v>27.098922000000002</v>
      </c>
      <c r="J21" s="91">
        <v>25.657630300000001</v>
      </c>
      <c r="K21" s="91">
        <v>27.606074341999999</v>
      </c>
      <c r="L21" s="92">
        <v>28.411425999999999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7.2610320000000002</v>
      </c>
      <c r="E22" s="56">
        <f t="shared" si="3"/>
        <v>6.2664952080000003</v>
      </c>
      <c r="F22" s="56">
        <f t="shared" si="3"/>
        <v>8.3350209999999993</v>
      </c>
      <c r="G22" s="57">
        <f t="shared" si="3"/>
        <v>12.076414</v>
      </c>
      <c r="H22" s="58"/>
      <c r="I22" s="90">
        <v>7.2610320000000002</v>
      </c>
      <c r="J22" s="91">
        <v>6.2664952080000003</v>
      </c>
      <c r="K22" s="91">
        <v>8.3350209999999993</v>
      </c>
      <c r="L22" s="92">
        <v>12.076414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38.727173999999998</v>
      </c>
      <c r="E24" s="56">
        <f>J24</f>
        <v>36.767399333333337</v>
      </c>
      <c r="F24" s="56">
        <f>K24</f>
        <v>40.398596894666667</v>
      </c>
      <c r="G24" s="57">
        <f>L24</f>
        <v>44.87825733333333</v>
      </c>
      <c r="H24" s="58"/>
      <c r="I24" s="91">
        <v>38.727173999999998</v>
      </c>
      <c r="J24" s="91">
        <v>36.767399333333337</v>
      </c>
      <c r="K24" s="91">
        <v>40.398596894666667</v>
      </c>
      <c r="L24" s="91">
        <v>44.87825733333333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38.727173999999998</v>
      </c>
      <c r="E25" s="56">
        <f t="shared" ref="E25:G25" si="4">E24</f>
        <v>36.767399333333337</v>
      </c>
      <c r="F25" s="56">
        <f t="shared" si="4"/>
        <v>40.398596894666667</v>
      </c>
      <c r="G25" s="56">
        <f t="shared" si="4"/>
        <v>44.87825733333333</v>
      </c>
      <c r="H25" s="58"/>
      <c r="I25" s="91">
        <v>38.727173999999998</v>
      </c>
      <c r="J25" s="91">
        <v>36.767399333333337</v>
      </c>
      <c r="K25" s="91">
        <v>40.398596894666667</v>
      </c>
      <c r="L25" s="91">
        <v>44.87825733333333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15.820537999999999</v>
      </c>
      <c r="E26" s="56">
        <f>J26</f>
        <v>15.484648994666665</v>
      </c>
      <c r="F26" s="56">
        <f>K26</f>
        <v>16.437866666666668</v>
      </c>
      <c r="G26" s="57">
        <f>L26</f>
        <v>17.886364</v>
      </c>
      <c r="H26" s="58"/>
      <c r="I26" s="91">
        <v>15.820537999999999</v>
      </c>
      <c r="J26" s="91">
        <v>15.484648994666665</v>
      </c>
      <c r="K26" s="91">
        <v>16.437866666666668</v>
      </c>
      <c r="L26" s="91">
        <v>17.886364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5">SUMIF($K$8:$P$8,"="&amp;D$8,$K27:$P27)</f>
        <v>0</v>
      </c>
      <c r="E27" s="56">
        <f t="shared" si="5"/>
        <v>0</v>
      </c>
      <c r="F27" s="56">
        <f t="shared" si="5"/>
        <v>0</v>
      </c>
      <c r="G27" s="57">
        <f t="shared" si="5"/>
        <v>0</v>
      </c>
      <c r="H27" s="58"/>
      <c r="I27" s="93">
        <v>0</v>
      </c>
      <c r="J27" s="94">
        <v>0</v>
      </c>
      <c r="K27" s="94">
        <v>0</v>
      </c>
      <c r="L27" s="95">
        <v>0</v>
      </c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5"/>
        <v>0</v>
      </c>
      <c r="E28" s="56">
        <f t="shared" si="5"/>
        <v>0</v>
      </c>
      <c r="F28" s="56">
        <f t="shared" si="5"/>
        <v>0</v>
      </c>
      <c r="G28" s="57">
        <f t="shared" si="5"/>
        <v>0</v>
      </c>
      <c r="H28" s="58"/>
      <c r="I28" s="93">
        <v>0</v>
      </c>
      <c r="J28" s="94">
        <v>0</v>
      </c>
      <c r="K28" s="94">
        <v>0</v>
      </c>
      <c r="L28" s="95">
        <v>0</v>
      </c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5"/>
        <v>0</v>
      </c>
      <c r="E29" s="56">
        <f t="shared" si="5"/>
        <v>0</v>
      </c>
      <c r="F29" s="56">
        <f t="shared" si="5"/>
        <v>0</v>
      </c>
      <c r="G29" s="57">
        <f t="shared" si="5"/>
        <v>0</v>
      </c>
      <c r="H29" s="58"/>
      <c r="I29" s="90">
        <v>0</v>
      </c>
      <c r="J29" s="91">
        <v>0</v>
      </c>
      <c r="K29" s="91">
        <v>0</v>
      </c>
      <c r="L29" s="92">
        <v>0</v>
      </c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5"/>
        <v>0</v>
      </c>
      <c r="E30" s="56">
        <f t="shared" si="5"/>
        <v>0</v>
      </c>
      <c r="F30" s="56">
        <f t="shared" si="5"/>
        <v>0</v>
      </c>
      <c r="G30" s="57">
        <f t="shared" si="5"/>
        <v>0</v>
      </c>
      <c r="H30" s="58"/>
      <c r="I30" s="90">
        <v>0</v>
      </c>
      <c r="J30" s="91">
        <v>0</v>
      </c>
      <c r="K30" s="91">
        <v>0</v>
      </c>
      <c r="L30" s="92">
        <v>0</v>
      </c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5"/>
        <v>0</v>
      </c>
      <c r="E31" s="56">
        <f t="shared" si="5"/>
        <v>0</v>
      </c>
      <c r="F31" s="56">
        <f t="shared" si="5"/>
        <v>0</v>
      </c>
      <c r="G31" s="57">
        <f t="shared" si="5"/>
        <v>0</v>
      </c>
      <c r="H31" s="58"/>
      <c r="I31" s="93">
        <v>0</v>
      </c>
      <c r="J31" s="94">
        <v>0</v>
      </c>
      <c r="K31" s="94">
        <v>0</v>
      </c>
      <c r="L31" s="95">
        <v>0</v>
      </c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5"/>
        <v>0</v>
      </c>
      <c r="E32" s="56">
        <f t="shared" si="5"/>
        <v>0</v>
      </c>
      <c r="F32" s="56">
        <f t="shared" si="5"/>
        <v>0</v>
      </c>
      <c r="G32" s="57">
        <f t="shared" si="5"/>
        <v>0</v>
      </c>
      <c r="H32" s="58"/>
      <c r="I32" s="93">
        <v>0</v>
      </c>
      <c r="J32" s="94">
        <v>0</v>
      </c>
      <c r="K32" s="94">
        <v>0</v>
      </c>
      <c r="L32" s="95">
        <v>0</v>
      </c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38.727173999999998</v>
      </c>
      <c r="E33" s="56">
        <f t="shared" ref="E33:G33" si="6">E24</f>
        <v>36.767399333333337</v>
      </c>
      <c r="F33" s="56">
        <f t="shared" si="6"/>
        <v>40.398596894666667</v>
      </c>
      <c r="G33" s="56">
        <f t="shared" si="6"/>
        <v>44.87825733333333</v>
      </c>
      <c r="H33" s="58"/>
      <c r="I33" s="91">
        <v>38.727173999999998</v>
      </c>
      <c r="J33" s="91">
        <v>36.767399333333337</v>
      </c>
      <c r="K33" s="91">
        <v>40.398596894666667</v>
      </c>
      <c r="L33" s="91">
        <v>44.87825733333333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5"/>
        <v>0</v>
      </c>
      <c r="E34" s="56">
        <f t="shared" si="5"/>
        <v>0</v>
      </c>
      <c r="F34" s="56">
        <f t="shared" si="5"/>
        <v>0</v>
      </c>
      <c r="G34" s="57">
        <f t="shared" si="5"/>
        <v>0</v>
      </c>
      <c r="H34" s="58"/>
      <c r="I34" s="90">
        <v>0</v>
      </c>
      <c r="J34" s="91">
        <v>0</v>
      </c>
      <c r="K34" s="91">
        <v>0</v>
      </c>
      <c r="L34" s="92">
        <v>0</v>
      </c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D9:L22 D34:G34 D24:H33 I24:L34">
      <formula1>-1000000000</formula1>
      <formula2>1000000000</formula2>
    </dataValidation>
  </dataValidations>
  <pageMargins left="0.7" right="0.7" top="0.75" bottom="0.75" header="0.3" footer="0.3"/>
  <pageSetup paperSize="9" scale="71" orientation="landscape" horizontalDpi="180" verticalDpi="18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topLeftCell="A7" workbookViewId="0">
      <selection activeCell="L24" sqref="L24:L34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1.710937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127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128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113.77106600000002</v>
      </c>
      <c r="E9" s="56">
        <f t="shared" si="0"/>
        <v>113.084573003</v>
      </c>
      <c r="F9" s="56">
        <f t="shared" si="0"/>
        <v>114.80790300199999</v>
      </c>
      <c r="G9" s="57">
        <f t="shared" si="0"/>
        <v>109.464483</v>
      </c>
      <c r="H9" s="58"/>
      <c r="I9" s="90">
        <v>113.77106600000002</v>
      </c>
      <c r="J9" s="90">
        <v>113.084573003</v>
      </c>
      <c r="K9" s="91">
        <v>114.80790300199999</v>
      </c>
      <c r="L9" s="92">
        <v>109.464483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113.77106600000002</v>
      </c>
      <c r="E10" s="56">
        <f t="shared" si="0"/>
        <v>113.084573003</v>
      </c>
      <c r="F10" s="56">
        <f t="shared" si="0"/>
        <v>114.80790300199999</v>
      </c>
      <c r="G10" s="57">
        <f t="shared" si="0"/>
        <v>109.464483</v>
      </c>
      <c r="H10" s="58"/>
      <c r="I10" s="93">
        <v>113.77106600000002</v>
      </c>
      <c r="J10" s="94">
        <v>113.084573003</v>
      </c>
      <c r="K10" s="94">
        <v>114.80790300199999</v>
      </c>
      <c r="L10" s="95">
        <v>109.464483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113.77106600000002</v>
      </c>
      <c r="E11" s="56">
        <f t="shared" ref="E11:G11" si="1">E10</f>
        <v>113.084573003</v>
      </c>
      <c r="F11" s="56">
        <f t="shared" si="1"/>
        <v>114.80790300199999</v>
      </c>
      <c r="G11" s="56">
        <f t="shared" si="1"/>
        <v>109.464483</v>
      </c>
      <c r="H11" s="58"/>
      <c r="I11" s="90">
        <v>113.77106600000002</v>
      </c>
      <c r="J11" s="90">
        <v>113.084573003</v>
      </c>
      <c r="K11" s="91">
        <v>114.80790300199999</v>
      </c>
      <c r="L11" s="92">
        <v>109.464483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37.386581</v>
      </c>
      <c r="E12" s="56">
        <f>J12</f>
        <v>41.867354276999997</v>
      </c>
      <c r="F12" s="56">
        <f>K12</f>
        <v>38.436199999999999</v>
      </c>
      <c r="G12" s="57">
        <f>L12</f>
        <v>40.608987999999997</v>
      </c>
      <c r="H12" s="58"/>
      <c r="I12" s="90">
        <v>37.386581</v>
      </c>
      <c r="J12" s="90">
        <v>41.867354276999997</v>
      </c>
      <c r="K12" s="91">
        <v>38.436199999999999</v>
      </c>
      <c r="L12" s="91">
        <v>40.608987999999997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93">
        <v>0</v>
      </c>
      <c r="J13" s="94">
        <v>0</v>
      </c>
      <c r="K13" s="94">
        <v>0</v>
      </c>
      <c r="L13" s="95">
        <v>0</v>
      </c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93">
        <v>0</v>
      </c>
      <c r="J14" s="94">
        <v>0</v>
      </c>
      <c r="K14" s="94">
        <v>0</v>
      </c>
      <c r="L14" s="95">
        <v>0</v>
      </c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90">
        <v>0</v>
      </c>
      <c r="J15" s="91">
        <v>0</v>
      </c>
      <c r="K15" s="91">
        <v>0</v>
      </c>
      <c r="L15" s="92">
        <v>0</v>
      </c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90">
        <v>0</v>
      </c>
      <c r="J16" s="91">
        <v>0</v>
      </c>
      <c r="K16" s="91">
        <v>0</v>
      </c>
      <c r="L16" s="92">
        <v>0</v>
      </c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93">
        <v>0</v>
      </c>
      <c r="J17" s="94">
        <v>0</v>
      </c>
      <c r="K17" s="94">
        <v>0</v>
      </c>
      <c r="L17" s="95">
        <v>0</v>
      </c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93">
        <v>0</v>
      </c>
      <c r="J18" s="94">
        <v>0</v>
      </c>
      <c r="K18" s="94">
        <v>0</v>
      </c>
      <c r="L18" s="95">
        <v>0</v>
      </c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82.550688000000008</v>
      </c>
      <c r="E19" s="56">
        <f t="shared" si="3"/>
        <v>88.36212822600001</v>
      </c>
      <c r="F19" s="56">
        <f t="shared" si="3"/>
        <v>84.107460001999996</v>
      </c>
      <c r="G19" s="57">
        <f t="shared" si="3"/>
        <v>87.085600999999997</v>
      </c>
      <c r="H19" s="58"/>
      <c r="I19" s="93">
        <v>82.550688000000008</v>
      </c>
      <c r="J19" s="94">
        <v>88.36212822600001</v>
      </c>
      <c r="K19" s="94">
        <v>84.107460001999996</v>
      </c>
      <c r="L19" s="95">
        <v>87.085600999999997</v>
      </c>
    </row>
    <row r="20" spans="1:12" ht="26.25" customHeight="1">
      <c r="A20" s="53" t="s">
        <v>66</v>
      </c>
      <c r="B20" s="64" t="s">
        <v>54</v>
      </c>
      <c r="C20" s="55" t="s">
        <v>48</v>
      </c>
      <c r="D20" s="56">
        <f t="shared" si="3"/>
        <v>37.386581</v>
      </c>
      <c r="E20" s="56">
        <f t="shared" si="3"/>
        <v>41.867354276999997</v>
      </c>
      <c r="F20" s="56">
        <f t="shared" si="3"/>
        <v>38.436199999999999</v>
      </c>
      <c r="G20" s="57">
        <f t="shared" si="3"/>
        <v>40.608987999999997</v>
      </c>
      <c r="H20" s="58"/>
      <c r="I20" s="90">
        <v>37.386581</v>
      </c>
      <c r="J20" s="91">
        <v>41.867354276999997</v>
      </c>
      <c r="K20" s="91">
        <v>38.436199999999999</v>
      </c>
      <c r="L20" s="92">
        <v>40.608987999999997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45.164107000000001</v>
      </c>
      <c r="E21" s="56">
        <f t="shared" si="3"/>
        <v>46.494773949000006</v>
      </c>
      <c r="F21" s="56">
        <f t="shared" si="3"/>
        <v>45.671260001999997</v>
      </c>
      <c r="G21" s="57">
        <f t="shared" si="3"/>
        <v>46.476613</v>
      </c>
      <c r="H21" s="58"/>
      <c r="I21" s="90">
        <v>45.164107000000001</v>
      </c>
      <c r="J21" s="91">
        <v>46.494773949000006</v>
      </c>
      <c r="K21" s="91">
        <v>45.671260001999997</v>
      </c>
      <c r="L21" s="92">
        <v>46.476613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31.220378000000004</v>
      </c>
      <c r="E22" s="56">
        <f t="shared" si="3"/>
        <v>24.722444777</v>
      </c>
      <c r="F22" s="56">
        <f t="shared" si="3"/>
        <v>30.700443</v>
      </c>
      <c r="G22" s="57">
        <f t="shared" si="3"/>
        <v>22.378881999999997</v>
      </c>
      <c r="H22" s="58"/>
      <c r="I22" s="90">
        <v>31.220378000000004</v>
      </c>
      <c r="J22" s="91">
        <v>24.722444777</v>
      </c>
      <c r="K22" s="91">
        <v>30.700443</v>
      </c>
      <c r="L22" s="92">
        <v>22.378881999999997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75.847377333333341</v>
      </c>
      <c r="E24" s="56">
        <f>J24</f>
        <v>75.389715335333335</v>
      </c>
      <c r="F24" s="56">
        <f>K24</f>
        <v>76.538602001333331</v>
      </c>
      <c r="G24" s="57">
        <f>L24</f>
        <v>72.976321999999996</v>
      </c>
      <c r="H24" s="58"/>
      <c r="I24" s="91">
        <v>75.847377333333341</v>
      </c>
      <c r="J24" s="91">
        <v>75.389715335333335</v>
      </c>
      <c r="K24" s="91">
        <v>76.538602001333331</v>
      </c>
      <c r="L24" s="91">
        <v>72.976321999999996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75.847377333333341</v>
      </c>
      <c r="E25" s="56">
        <f t="shared" ref="E25:G25" si="4">E24</f>
        <v>75.389715335333335</v>
      </c>
      <c r="F25" s="56">
        <f t="shared" si="4"/>
        <v>76.538602001333331</v>
      </c>
      <c r="G25" s="56">
        <f t="shared" si="4"/>
        <v>72.976321999999996</v>
      </c>
      <c r="H25" s="58"/>
      <c r="I25" s="91">
        <v>75.847377333333341</v>
      </c>
      <c r="J25" s="91">
        <v>75.389715335333335</v>
      </c>
      <c r="K25" s="91">
        <v>76.538602001333331</v>
      </c>
      <c r="L25" s="91">
        <v>72.976321999999996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24.924387333333332</v>
      </c>
      <c r="E26" s="56">
        <f>J26</f>
        <v>27.911569517999997</v>
      </c>
      <c r="F26" s="56">
        <f>K26</f>
        <v>25.624133333333333</v>
      </c>
      <c r="G26" s="57">
        <f>L26</f>
        <v>27.072658666666666</v>
      </c>
      <c r="H26" s="58"/>
      <c r="I26" s="91">
        <v>24.924387333333332</v>
      </c>
      <c r="J26" s="91">
        <v>27.911569517999997</v>
      </c>
      <c r="K26" s="91">
        <v>25.624133333333333</v>
      </c>
      <c r="L26" s="91">
        <v>27.072658666666666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5">SUMIF($K$8:$P$8,"="&amp;D$8,$K27:$P27)</f>
        <v>0</v>
      </c>
      <c r="E27" s="56">
        <f t="shared" si="5"/>
        <v>0</v>
      </c>
      <c r="F27" s="56">
        <f t="shared" si="5"/>
        <v>0</v>
      </c>
      <c r="G27" s="57">
        <f t="shared" si="5"/>
        <v>0</v>
      </c>
      <c r="H27" s="58"/>
      <c r="I27" s="93">
        <v>0</v>
      </c>
      <c r="J27" s="94">
        <v>0</v>
      </c>
      <c r="K27" s="94">
        <v>0</v>
      </c>
      <c r="L27" s="95">
        <v>0</v>
      </c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5"/>
        <v>0</v>
      </c>
      <c r="E28" s="56">
        <f t="shared" si="5"/>
        <v>0</v>
      </c>
      <c r="F28" s="56">
        <f t="shared" si="5"/>
        <v>0</v>
      </c>
      <c r="G28" s="57">
        <f t="shared" si="5"/>
        <v>0</v>
      </c>
      <c r="H28" s="58"/>
      <c r="I28" s="93">
        <v>0</v>
      </c>
      <c r="J28" s="94">
        <v>0</v>
      </c>
      <c r="K28" s="94">
        <v>0</v>
      </c>
      <c r="L28" s="95">
        <v>0</v>
      </c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5"/>
        <v>0</v>
      </c>
      <c r="E29" s="56">
        <f t="shared" si="5"/>
        <v>0</v>
      </c>
      <c r="F29" s="56">
        <f t="shared" si="5"/>
        <v>0</v>
      </c>
      <c r="G29" s="57">
        <f t="shared" si="5"/>
        <v>0</v>
      </c>
      <c r="H29" s="58"/>
      <c r="I29" s="90">
        <v>0</v>
      </c>
      <c r="J29" s="91">
        <v>0</v>
      </c>
      <c r="K29" s="91">
        <v>0</v>
      </c>
      <c r="L29" s="92">
        <v>0</v>
      </c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5"/>
        <v>0</v>
      </c>
      <c r="E30" s="56">
        <f t="shared" si="5"/>
        <v>0</v>
      </c>
      <c r="F30" s="56">
        <f t="shared" si="5"/>
        <v>0</v>
      </c>
      <c r="G30" s="57">
        <f t="shared" si="5"/>
        <v>0</v>
      </c>
      <c r="H30" s="58"/>
      <c r="I30" s="90">
        <v>0</v>
      </c>
      <c r="J30" s="91">
        <v>0</v>
      </c>
      <c r="K30" s="91">
        <v>0</v>
      </c>
      <c r="L30" s="92">
        <v>0</v>
      </c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5"/>
        <v>0</v>
      </c>
      <c r="E31" s="56">
        <f t="shared" si="5"/>
        <v>0</v>
      </c>
      <c r="F31" s="56">
        <f t="shared" si="5"/>
        <v>0</v>
      </c>
      <c r="G31" s="57">
        <f t="shared" si="5"/>
        <v>0</v>
      </c>
      <c r="H31" s="58"/>
      <c r="I31" s="93">
        <v>0</v>
      </c>
      <c r="J31" s="94">
        <v>0</v>
      </c>
      <c r="K31" s="94">
        <v>0</v>
      </c>
      <c r="L31" s="95">
        <v>0</v>
      </c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5"/>
        <v>0</v>
      </c>
      <c r="E32" s="56">
        <f t="shared" si="5"/>
        <v>0</v>
      </c>
      <c r="F32" s="56">
        <f t="shared" si="5"/>
        <v>0</v>
      </c>
      <c r="G32" s="57">
        <f t="shared" si="5"/>
        <v>0</v>
      </c>
      <c r="H32" s="58"/>
      <c r="I32" s="93">
        <v>0</v>
      </c>
      <c r="J32" s="94">
        <v>0</v>
      </c>
      <c r="K32" s="94">
        <v>0</v>
      </c>
      <c r="L32" s="95">
        <v>0</v>
      </c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75.847377333333341</v>
      </c>
      <c r="E33" s="56">
        <f t="shared" ref="E33:G33" si="6">E24</f>
        <v>75.389715335333335</v>
      </c>
      <c r="F33" s="56">
        <f t="shared" si="6"/>
        <v>76.538602001333331</v>
      </c>
      <c r="G33" s="56">
        <f t="shared" si="6"/>
        <v>72.976321999999996</v>
      </c>
      <c r="H33" s="58"/>
      <c r="I33" s="91">
        <v>75.847377333333341</v>
      </c>
      <c r="J33" s="91">
        <v>75.389715335333335</v>
      </c>
      <c r="K33" s="91">
        <v>76.538602001333331</v>
      </c>
      <c r="L33" s="91">
        <v>72.976321999999996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5"/>
        <v>0</v>
      </c>
      <c r="E34" s="56">
        <f t="shared" si="5"/>
        <v>0</v>
      </c>
      <c r="F34" s="56">
        <f t="shared" si="5"/>
        <v>0</v>
      </c>
      <c r="G34" s="57">
        <f t="shared" si="5"/>
        <v>0</v>
      </c>
      <c r="H34" s="58"/>
      <c r="I34" s="90">
        <v>0</v>
      </c>
      <c r="J34" s="91">
        <v>0</v>
      </c>
      <c r="K34" s="91">
        <v>0</v>
      </c>
      <c r="L34" s="92">
        <v>0</v>
      </c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D9:L22 D34:G34 D24:H33 I24:L34">
      <formula1>-1000000000</formula1>
      <formula2>1000000000</formula2>
    </dataValidation>
  </dataValidations>
  <pageMargins left="0.7" right="0.7" top="0.75" bottom="0.75" header="0.3" footer="0.3"/>
  <pageSetup paperSize="9" scale="71" orientation="landscape" horizontalDpi="180" verticalDpi="18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tabSelected="1" topLeftCell="A7" workbookViewId="0">
      <selection activeCell="Q17" sqref="Q17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1.710937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129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130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374.387899</v>
      </c>
      <c r="E9" s="56">
        <f t="shared" si="0"/>
        <v>365.28848000300002</v>
      </c>
      <c r="F9" s="56">
        <f t="shared" si="0"/>
        <v>379.07180052800004</v>
      </c>
      <c r="G9" s="57">
        <f t="shared" si="0"/>
        <v>391.18169500000005</v>
      </c>
      <c r="H9" s="58"/>
      <c r="I9" s="90">
        <v>374.387899</v>
      </c>
      <c r="J9" s="90">
        <v>365.28848000300002</v>
      </c>
      <c r="K9" s="91">
        <v>379.07180052800004</v>
      </c>
      <c r="L9" s="92">
        <v>391.18169500000005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374.387899</v>
      </c>
      <c r="E10" s="56">
        <f t="shared" si="0"/>
        <v>365.28848000300002</v>
      </c>
      <c r="F10" s="56">
        <f t="shared" si="0"/>
        <v>379.07180052800004</v>
      </c>
      <c r="G10" s="57">
        <f t="shared" si="0"/>
        <v>391.18169500000005</v>
      </c>
      <c r="H10" s="58"/>
      <c r="I10" s="93">
        <v>374.387899</v>
      </c>
      <c r="J10" s="94">
        <v>365.28848000300002</v>
      </c>
      <c r="K10" s="94">
        <v>379.07180052800004</v>
      </c>
      <c r="L10" s="95">
        <v>391.18169500000005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374.387899</v>
      </c>
      <c r="E11" s="56">
        <f t="shared" ref="E11:G11" si="1">E10</f>
        <v>365.28848000300002</v>
      </c>
      <c r="F11" s="56">
        <f t="shared" si="1"/>
        <v>379.07180052800004</v>
      </c>
      <c r="G11" s="56">
        <f t="shared" si="1"/>
        <v>391.18169500000005</v>
      </c>
      <c r="H11" s="58"/>
      <c r="I11" s="90">
        <v>374.387899</v>
      </c>
      <c r="J11" s="90">
        <v>365.28848000300002</v>
      </c>
      <c r="K11" s="91">
        <v>379.07180052800004</v>
      </c>
      <c r="L11" s="92">
        <v>391.18169500000005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142.95555899999999</v>
      </c>
      <c r="E12" s="56">
        <f>J12</f>
        <v>147.62546146599999</v>
      </c>
      <c r="F12" s="56">
        <f>K12</f>
        <v>146.99020000000002</v>
      </c>
      <c r="G12" s="57">
        <f>L12</f>
        <v>155.682018</v>
      </c>
      <c r="H12" s="58"/>
      <c r="I12" s="90">
        <v>142.95555899999999</v>
      </c>
      <c r="J12" s="90">
        <v>147.62546146599999</v>
      </c>
      <c r="K12" s="91">
        <v>146.99020000000002</v>
      </c>
      <c r="L12" s="91">
        <v>155.682018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93">
        <v>0</v>
      </c>
      <c r="J13" s="94">
        <v>0</v>
      </c>
      <c r="K13" s="94">
        <v>0</v>
      </c>
      <c r="L13" s="95">
        <v>0</v>
      </c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93">
        <v>0</v>
      </c>
      <c r="J14" s="94">
        <v>0</v>
      </c>
      <c r="K14" s="94">
        <v>0</v>
      </c>
      <c r="L14" s="95">
        <v>0</v>
      </c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90">
        <v>0</v>
      </c>
      <c r="J15" s="91">
        <v>0</v>
      </c>
      <c r="K15" s="91">
        <v>0</v>
      </c>
      <c r="L15" s="92">
        <v>0</v>
      </c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90">
        <v>0</v>
      </c>
      <c r="J16" s="91">
        <v>0</v>
      </c>
      <c r="K16" s="91">
        <v>0</v>
      </c>
      <c r="L16" s="92">
        <v>0</v>
      </c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93">
        <v>0</v>
      </c>
      <c r="J17" s="94">
        <v>0</v>
      </c>
      <c r="K17" s="94">
        <v>0</v>
      </c>
      <c r="L17" s="95">
        <v>0</v>
      </c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93">
        <v>0</v>
      </c>
      <c r="J18" s="94">
        <v>0</v>
      </c>
      <c r="K18" s="94">
        <v>0</v>
      </c>
      <c r="L18" s="95">
        <v>0</v>
      </c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298.92528600000003</v>
      </c>
      <c r="E19" s="56">
        <f t="shared" si="3"/>
        <v>307.475287751</v>
      </c>
      <c r="F19" s="56">
        <f t="shared" si="3"/>
        <v>304.29471152799999</v>
      </c>
      <c r="G19" s="57">
        <f t="shared" si="3"/>
        <v>316.90176599999995</v>
      </c>
      <c r="H19" s="58"/>
      <c r="I19" s="93">
        <v>298.92528600000003</v>
      </c>
      <c r="J19" s="94">
        <v>307.475287751</v>
      </c>
      <c r="K19" s="94">
        <v>304.29471152799999</v>
      </c>
      <c r="L19" s="95">
        <v>316.90176599999995</v>
      </c>
    </row>
    <row r="20" spans="1:12" ht="26.25" customHeight="1">
      <c r="A20" s="53" t="s">
        <v>66</v>
      </c>
      <c r="B20" s="64" t="s">
        <v>54</v>
      </c>
      <c r="C20" s="55" t="s">
        <v>48</v>
      </c>
      <c r="D20" s="56">
        <f t="shared" si="3"/>
        <v>142.95555899999999</v>
      </c>
      <c r="E20" s="56">
        <f t="shared" si="3"/>
        <v>147.62546146599999</v>
      </c>
      <c r="F20" s="56">
        <f t="shared" si="3"/>
        <v>146.99020000000002</v>
      </c>
      <c r="G20" s="57">
        <f t="shared" si="3"/>
        <v>155.682018</v>
      </c>
      <c r="H20" s="58"/>
      <c r="I20" s="90">
        <v>142.95555899999999</v>
      </c>
      <c r="J20" s="91">
        <v>147.62546146599999</v>
      </c>
      <c r="K20" s="91">
        <v>146.99020000000002</v>
      </c>
      <c r="L20" s="92">
        <v>155.682018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155.96972699999998</v>
      </c>
      <c r="E21" s="56">
        <f t="shared" si="3"/>
        <v>159.84982628500003</v>
      </c>
      <c r="F21" s="56">
        <f t="shared" si="3"/>
        <v>157.30451152800001</v>
      </c>
      <c r="G21" s="57">
        <f t="shared" si="3"/>
        <v>161.21974800000001</v>
      </c>
      <c r="H21" s="58"/>
      <c r="I21" s="90">
        <v>155.96972699999998</v>
      </c>
      <c r="J21" s="91">
        <v>159.84982628500003</v>
      </c>
      <c r="K21" s="91">
        <v>157.30451152800001</v>
      </c>
      <c r="L21" s="92">
        <v>161.21974800000001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75.462613000000019</v>
      </c>
      <c r="E22" s="56">
        <f t="shared" si="3"/>
        <v>57.813192252</v>
      </c>
      <c r="F22" s="56">
        <f t="shared" si="3"/>
        <v>74.777089000000004</v>
      </c>
      <c r="G22" s="57">
        <f t="shared" si="3"/>
        <v>74.279928999999981</v>
      </c>
      <c r="H22" s="58"/>
      <c r="I22" s="90">
        <v>75.462613000000019</v>
      </c>
      <c r="J22" s="91">
        <v>57.813192252</v>
      </c>
      <c r="K22" s="91">
        <v>74.777089000000004</v>
      </c>
      <c r="L22" s="92">
        <v>74.279928999999981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62.39798316666667</v>
      </c>
      <c r="E24" s="56">
        <f>J24</f>
        <v>60.881413333833336</v>
      </c>
      <c r="F24" s="56">
        <f>K24</f>
        <v>63.178633421333338</v>
      </c>
      <c r="G24" s="57">
        <f>L24</f>
        <v>65.19694916666667</v>
      </c>
      <c r="H24" s="58"/>
      <c r="I24" s="91">
        <v>62.39798316666667</v>
      </c>
      <c r="J24" s="91">
        <v>60.881413333833336</v>
      </c>
      <c r="K24" s="91">
        <v>63.178633421333338</v>
      </c>
      <c r="L24" s="91">
        <v>65.19694916666667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62.39798316666667</v>
      </c>
      <c r="E25" s="56">
        <f t="shared" ref="E25:G25" si="4">E24</f>
        <v>60.881413333833336</v>
      </c>
      <c r="F25" s="56">
        <f t="shared" si="4"/>
        <v>63.178633421333338</v>
      </c>
      <c r="G25" s="56">
        <f t="shared" si="4"/>
        <v>65.19694916666667</v>
      </c>
      <c r="H25" s="58"/>
      <c r="I25" s="91">
        <v>62.39798316666667</v>
      </c>
      <c r="J25" s="91">
        <v>60.881413333833336</v>
      </c>
      <c r="K25" s="91">
        <v>63.178633421333338</v>
      </c>
      <c r="L25" s="91">
        <v>65.19694916666667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23.825926499999998</v>
      </c>
      <c r="E26" s="56">
        <f>J26</f>
        <v>24.604243577666665</v>
      </c>
      <c r="F26" s="56">
        <f>K26</f>
        <v>24.498366666666669</v>
      </c>
      <c r="G26" s="57">
        <f>L26</f>
        <v>25.947002999999999</v>
      </c>
      <c r="H26" s="58"/>
      <c r="I26" s="91">
        <v>23.825926499999998</v>
      </c>
      <c r="J26" s="91">
        <v>24.604243577666665</v>
      </c>
      <c r="K26" s="91">
        <v>24.498366666666669</v>
      </c>
      <c r="L26" s="91">
        <v>25.947002999999999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5">SUMIF($K$8:$P$8,"="&amp;D$8,$K27:$P27)</f>
        <v>0</v>
      </c>
      <c r="E27" s="56">
        <f t="shared" si="5"/>
        <v>0</v>
      </c>
      <c r="F27" s="56">
        <f t="shared" si="5"/>
        <v>0</v>
      </c>
      <c r="G27" s="57">
        <f t="shared" si="5"/>
        <v>0</v>
      </c>
      <c r="H27" s="58"/>
      <c r="I27" s="93">
        <v>0</v>
      </c>
      <c r="J27" s="94">
        <v>0</v>
      </c>
      <c r="K27" s="94">
        <v>0</v>
      </c>
      <c r="L27" s="95">
        <v>0</v>
      </c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5"/>
        <v>0</v>
      </c>
      <c r="E28" s="56">
        <f t="shared" si="5"/>
        <v>0</v>
      </c>
      <c r="F28" s="56">
        <f t="shared" si="5"/>
        <v>0</v>
      </c>
      <c r="G28" s="57">
        <f t="shared" si="5"/>
        <v>0</v>
      </c>
      <c r="H28" s="58"/>
      <c r="I28" s="93">
        <v>0</v>
      </c>
      <c r="J28" s="94">
        <v>0</v>
      </c>
      <c r="K28" s="94">
        <v>0</v>
      </c>
      <c r="L28" s="95">
        <v>0</v>
      </c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5"/>
        <v>0</v>
      </c>
      <c r="E29" s="56">
        <f t="shared" si="5"/>
        <v>0</v>
      </c>
      <c r="F29" s="56">
        <f t="shared" si="5"/>
        <v>0</v>
      </c>
      <c r="G29" s="57">
        <f t="shared" si="5"/>
        <v>0</v>
      </c>
      <c r="H29" s="58"/>
      <c r="I29" s="90">
        <v>0</v>
      </c>
      <c r="J29" s="91">
        <v>0</v>
      </c>
      <c r="K29" s="91">
        <v>0</v>
      </c>
      <c r="L29" s="92">
        <v>0</v>
      </c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5"/>
        <v>0</v>
      </c>
      <c r="E30" s="56">
        <f t="shared" si="5"/>
        <v>0</v>
      </c>
      <c r="F30" s="56">
        <f t="shared" si="5"/>
        <v>0</v>
      </c>
      <c r="G30" s="57">
        <f t="shared" si="5"/>
        <v>0</v>
      </c>
      <c r="H30" s="58"/>
      <c r="I30" s="90">
        <v>0</v>
      </c>
      <c r="J30" s="91">
        <v>0</v>
      </c>
      <c r="K30" s="91">
        <v>0</v>
      </c>
      <c r="L30" s="92">
        <v>0</v>
      </c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5"/>
        <v>0</v>
      </c>
      <c r="E31" s="56">
        <f t="shared" si="5"/>
        <v>0</v>
      </c>
      <c r="F31" s="56">
        <f t="shared" si="5"/>
        <v>0</v>
      </c>
      <c r="G31" s="57">
        <f t="shared" si="5"/>
        <v>0</v>
      </c>
      <c r="H31" s="58"/>
      <c r="I31" s="93">
        <v>0</v>
      </c>
      <c r="J31" s="94">
        <v>0</v>
      </c>
      <c r="K31" s="94">
        <v>0</v>
      </c>
      <c r="L31" s="95">
        <v>0</v>
      </c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5"/>
        <v>0</v>
      </c>
      <c r="E32" s="56">
        <f t="shared" si="5"/>
        <v>0</v>
      </c>
      <c r="F32" s="56">
        <f t="shared" si="5"/>
        <v>0</v>
      </c>
      <c r="G32" s="57">
        <f t="shared" si="5"/>
        <v>0</v>
      </c>
      <c r="H32" s="58"/>
      <c r="I32" s="93">
        <v>0</v>
      </c>
      <c r="J32" s="94">
        <v>0</v>
      </c>
      <c r="K32" s="94">
        <v>0</v>
      </c>
      <c r="L32" s="95">
        <v>0</v>
      </c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62.39798316666667</v>
      </c>
      <c r="E33" s="56">
        <f t="shared" ref="E33:G33" si="6">E24</f>
        <v>60.881413333833336</v>
      </c>
      <c r="F33" s="56">
        <f t="shared" si="6"/>
        <v>63.178633421333338</v>
      </c>
      <c r="G33" s="56">
        <f t="shared" si="6"/>
        <v>65.19694916666667</v>
      </c>
      <c r="H33" s="58"/>
      <c r="I33" s="91">
        <v>62.39798316666667</v>
      </c>
      <c r="J33" s="91">
        <v>60.881413333833336</v>
      </c>
      <c r="K33" s="91">
        <v>63.178633421333338</v>
      </c>
      <c r="L33" s="91">
        <v>65.19694916666667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5"/>
        <v>0</v>
      </c>
      <c r="E34" s="56">
        <f t="shared" si="5"/>
        <v>0</v>
      </c>
      <c r="F34" s="56">
        <f t="shared" si="5"/>
        <v>0</v>
      </c>
      <c r="G34" s="57">
        <f t="shared" si="5"/>
        <v>0</v>
      </c>
      <c r="H34" s="58"/>
      <c r="I34" s="90">
        <v>0</v>
      </c>
      <c r="J34" s="91">
        <v>0</v>
      </c>
      <c r="K34" s="91">
        <v>0</v>
      </c>
      <c r="L34" s="92">
        <v>0</v>
      </c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D9:L22 D34:G34 D24:H33 I24:L34">
      <formula1>-1000000000</formula1>
      <formula2>1000000000</formula2>
    </dataValidation>
  </dataValidations>
  <pageMargins left="0.7" right="0.7" top="0.75" bottom="0.75" header="0.3" footer="0.3"/>
  <pageSetup paperSize="9" scale="71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D5"/>
  <sheetViews>
    <sheetView workbookViewId="0">
      <selection activeCell="D32" sqref="D32"/>
    </sheetView>
  </sheetViews>
  <sheetFormatPr defaultRowHeight="15"/>
  <cols>
    <col min="1" max="1" width="5.5703125" customWidth="1"/>
    <col min="2" max="2" width="21.7109375" customWidth="1"/>
    <col min="3" max="3" width="12.5703125" customWidth="1"/>
    <col min="4" max="4" width="25" customWidth="1"/>
  </cols>
  <sheetData>
    <row r="1" spans="1:4">
      <c r="A1" s="19" t="s">
        <v>33</v>
      </c>
      <c r="B1" s="20"/>
      <c r="C1" s="20"/>
      <c r="D1" s="21"/>
    </row>
    <row r="2" spans="1:4">
      <c r="A2" s="22"/>
      <c r="B2" s="22"/>
      <c r="C2" s="22"/>
      <c r="D2" s="22"/>
    </row>
    <row r="3" spans="1:4" ht="32.25" customHeight="1">
      <c r="A3" s="23" t="s">
        <v>34</v>
      </c>
      <c r="B3" s="24" t="s">
        <v>35</v>
      </c>
      <c r="C3" s="24" t="s">
        <v>36</v>
      </c>
      <c r="D3" s="25" t="s">
        <v>37</v>
      </c>
    </row>
    <row r="4" spans="1:4">
      <c r="A4" s="23">
        <v>1</v>
      </c>
      <c r="B4" s="26" t="s">
        <v>38</v>
      </c>
      <c r="C4" s="26" t="s">
        <v>39</v>
      </c>
      <c r="D4" s="26" t="s">
        <v>40</v>
      </c>
    </row>
    <row r="5" spans="1:4">
      <c r="A5" s="27"/>
      <c r="B5" s="28"/>
      <c r="C5" s="28"/>
      <c r="D5" s="29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1:GP22"/>
  <sheetViews>
    <sheetView topLeftCell="FS1" workbookViewId="0">
      <selection activeCell="GL16" sqref="GL16"/>
    </sheetView>
  </sheetViews>
  <sheetFormatPr defaultRowHeight="15"/>
  <cols>
    <col min="1" max="1" width="29.85546875" customWidth="1"/>
    <col min="2" max="2" width="11.42578125" customWidth="1"/>
    <col min="198" max="198" width="16.42578125" customWidth="1"/>
  </cols>
  <sheetData>
    <row r="1" spans="1:198">
      <c r="A1" s="96" t="s">
        <v>48</v>
      </c>
      <c r="B1" s="97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</row>
    <row r="2" spans="1:198">
      <c r="A2" s="172" t="s">
        <v>131</v>
      </c>
      <c r="B2" s="172" t="s">
        <v>36</v>
      </c>
      <c r="C2" s="99" t="s">
        <v>132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 t="s">
        <v>132</v>
      </c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 t="s">
        <v>132</v>
      </c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 t="s">
        <v>132</v>
      </c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 t="s">
        <v>132</v>
      </c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 t="s">
        <v>132</v>
      </c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 t="s">
        <v>132</v>
      </c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 t="s">
        <v>132</v>
      </c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 t="s">
        <v>132</v>
      </c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 t="s">
        <v>132</v>
      </c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 t="s">
        <v>132</v>
      </c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 t="s">
        <v>132</v>
      </c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 t="s">
        <v>132</v>
      </c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173" t="s">
        <v>133</v>
      </c>
    </row>
    <row r="3" spans="1:198">
      <c r="A3" s="172"/>
      <c r="B3" s="172"/>
      <c r="C3" s="141"/>
      <c r="D3" s="142"/>
      <c r="E3" s="142"/>
      <c r="F3" s="142"/>
      <c r="G3" s="142"/>
      <c r="H3" s="142"/>
      <c r="I3" s="142"/>
      <c r="J3" s="142" t="s">
        <v>156</v>
      </c>
      <c r="K3" s="142"/>
      <c r="L3" s="142"/>
      <c r="M3" s="142"/>
      <c r="N3" s="142"/>
      <c r="O3" s="142"/>
      <c r="P3" s="142"/>
      <c r="Q3" s="142"/>
      <c r="R3" s="176" t="s">
        <v>156</v>
      </c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8"/>
      <c r="AF3" s="99"/>
      <c r="AG3" s="100" t="s">
        <v>156</v>
      </c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100" t="s">
        <v>156</v>
      </c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100" t="s">
        <v>156</v>
      </c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100" t="s">
        <v>156</v>
      </c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100" t="s">
        <v>156</v>
      </c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100" t="s">
        <v>156</v>
      </c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100" t="s">
        <v>156</v>
      </c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100" t="s">
        <v>156</v>
      </c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100" t="s">
        <v>156</v>
      </c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100" t="s">
        <v>156</v>
      </c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100" t="s">
        <v>156</v>
      </c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174"/>
    </row>
    <row r="4" spans="1:198">
      <c r="A4" s="172"/>
      <c r="B4" s="172"/>
      <c r="C4" s="181" t="s">
        <v>157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143" t="s">
        <v>158</v>
      </c>
      <c r="S4" s="99"/>
      <c r="T4" s="99"/>
      <c r="U4" s="99"/>
      <c r="V4" s="99"/>
      <c r="W4" s="99"/>
      <c r="X4" s="99"/>
      <c r="Y4" s="143"/>
      <c r="Z4" s="99"/>
      <c r="AA4" s="99"/>
      <c r="AB4" s="99"/>
      <c r="AC4" s="99"/>
      <c r="AD4" s="99"/>
      <c r="AE4" s="99"/>
      <c r="AF4" s="99"/>
      <c r="AG4" s="143" t="s">
        <v>159</v>
      </c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143" t="s">
        <v>160</v>
      </c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143" t="s">
        <v>161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3" t="s">
        <v>162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43" t="s">
        <v>163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43" t="s">
        <v>164</v>
      </c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143" t="s">
        <v>165</v>
      </c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143" t="s">
        <v>166</v>
      </c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143" t="s">
        <v>167</v>
      </c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143" t="s">
        <v>168</v>
      </c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143" t="s">
        <v>169</v>
      </c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174"/>
    </row>
    <row r="5" spans="1:198">
      <c r="A5" s="172"/>
      <c r="B5" s="172"/>
      <c r="C5" s="175" t="s">
        <v>134</v>
      </c>
      <c r="D5" s="175"/>
      <c r="E5" s="175"/>
      <c r="F5" s="175"/>
      <c r="G5" s="175"/>
      <c r="H5" s="175"/>
      <c r="I5" s="175"/>
      <c r="J5" s="175" t="s">
        <v>135</v>
      </c>
      <c r="K5" s="175"/>
      <c r="L5" s="175"/>
      <c r="M5" s="175" t="s">
        <v>136</v>
      </c>
      <c r="N5" s="175"/>
      <c r="O5" s="175"/>
      <c r="P5" s="175" t="s">
        <v>137</v>
      </c>
      <c r="Q5" s="175"/>
      <c r="R5" s="175" t="s">
        <v>134</v>
      </c>
      <c r="S5" s="175"/>
      <c r="T5" s="175"/>
      <c r="U5" s="175"/>
      <c r="V5" s="175"/>
      <c r="W5" s="175"/>
      <c r="X5" s="175"/>
      <c r="Y5" s="175" t="s">
        <v>135</v>
      </c>
      <c r="Z5" s="175"/>
      <c r="AA5" s="175"/>
      <c r="AB5" s="175" t="s">
        <v>136</v>
      </c>
      <c r="AC5" s="175"/>
      <c r="AD5" s="175"/>
      <c r="AE5" s="175" t="s">
        <v>137</v>
      </c>
      <c r="AF5" s="175"/>
      <c r="AG5" s="175" t="s">
        <v>134</v>
      </c>
      <c r="AH5" s="175"/>
      <c r="AI5" s="175"/>
      <c r="AJ5" s="175"/>
      <c r="AK5" s="175"/>
      <c r="AL5" s="175"/>
      <c r="AM5" s="175"/>
      <c r="AN5" s="175" t="s">
        <v>135</v>
      </c>
      <c r="AO5" s="175"/>
      <c r="AP5" s="175"/>
      <c r="AQ5" s="175" t="s">
        <v>136</v>
      </c>
      <c r="AR5" s="175"/>
      <c r="AS5" s="175"/>
      <c r="AT5" s="175" t="s">
        <v>137</v>
      </c>
      <c r="AU5" s="175"/>
      <c r="AV5" s="175" t="s">
        <v>134</v>
      </c>
      <c r="AW5" s="175"/>
      <c r="AX5" s="175"/>
      <c r="AY5" s="175"/>
      <c r="AZ5" s="175"/>
      <c r="BA5" s="175"/>
      <c r="BB5" s="175"/>
      <c r="BC5" s="175" t="s">
        <v>135</v>
      </c>
      <c r="BD5" s="175"/>
      <c r="BE5" s="175"/>
      <c r="BF5" s="175" t="s">
        <v>136</v>
      </c>
      <c r="BG5" s="175"/>
      <c r="BH5" s="175"/>
      <c r="BI5" s="175" t="s">
        <v>137</v>
      </c>
      <c r="BJ5" s="175"/>
      <c r="BK5" s="175" t="s">
        <v>134</v>
      </c>
      <c r="BL5" s="175"/>
      <c r="BM5" s="175"/>
      <c r="BN5" s="175"/>
      <c r="BO5" s="175"/>
      <c r="BP5" s="175"/>
      <c r="BQ5" s="175"/>
      <c r="BR5" s="175" t="s">
        <v>135</v>
      </c>
      <c r="BS5" s="175"/>
      <c r="BT5" s="175"/>
      <c r="BU5" s="175" t="s">
        <v>136</v>
      </c>
      <c r="BV5" s="175"/>
      <c r="BW5" s="175"/>
      <c r="BX5" s="175" t="s">
        <v>137</v>
      </c>
      <c r="BY5" s="175"/>
      <c r="BZ5" s="175" t="s">
        <v>134</v>
      </c>
      <c r="CA5" s="175"/>
      <c r="CB5" s="175"/>
      <c r="CC5" s="175"/>
      <c r="CD5" s="175"/>
      <c r="CE5" s="175"/>
      <c r="CF5" s="175"/>
      <c r="CG5" s="175" t="s">
        <v>135</v>
      </c>
      <c r="CH5" s="175"/>
      <c r="CI5" s="175"/>
      <c r="CJ5" s="175" t="s">
        <v>136</v>
      </c>
      <c r="CK5" s="175"/>
      <c r="CL5" s="175"/>
      <c r="CM5" s="175" t="s">
        <v>137</v>
      </c>
      <c r="CN5" s="175"/>
      <c r="CO5" s="175" t="s">
        <v>134</v>
      </c>
      <c r="CP5" s="175"/>
      <c r="CQ5" s="175"/>
      <c r="CR5" s="175"/>
      <c r="CS5" s="175"/>
      <c r="CT5" s="175"/>
      <c r="CU5" s="175"/>
      <c r="CV5" s="175" t="s">
        <v>135</v>
      </c>
      <c r="CW5" s="175"/>
      <c r="CX5" s="175"/>
      <c r="CY5" s="175" t="s">
        <v>136</v>
      </c>
      <c r="CZ5" s="175"/>
      <c r="DA5" s="175"/>
      <c r="DB5" s="175" t="s">
        <v>137</v>
      </c>
      <c r="DC5" s="175"/>
      <c r="DD5" s="175" t="s">
        <v>134</v>
      </c>
      <c r="DE5" s="175"/>
      <c r="DF5" s="175"/>
      <c r="DG5" s="175"/>
      <c r="DH5" s="175"/>
      <c r="DI5" s="175"/>
      <c r="DJ5" s="175"/>
      <c r="DK5" s="175" t="s">
        <v>135</v>
      </c>
      <c r="DL5" s="175"/>
      <c r="DM5" s="175"/>
      <c r="DN5" s="175" t="s">
        <v>136</v>
      </c>
      <c r="DO5" s="175"/>
      <c r="DP5" s="175"/>
      <c r="DQ5" s="175" t="s">
        <v>137</v>
      </c>
      <c r="DR5" s="175"/>
      <c r="DS5" s="175" t="s">
        <v>134</v>
      </c>
      <c r="DT5" s="175"/>
      <c r="DU5" s="175"/>
      <c r="DV5" s="175"/>
      <c r="DW5" s="175"/>
      <c r="DX5" s="175"/>
      <c r="DY5" s="175"/>
      <c r="DZ5" s="175" t="s">
        <v>135</v>
      </c>
      <c r="EA5" s="175"/>
      <c r="EB5" s="175"/>
      <c r="EC5" s="175" t="s">
        <v>136</v>
      </c>
      <c r="ED5" s="175"/>
      <c r="EE5" s="175"/>
      <c r="EF5" s="175" t="s">
        <v>137</v>
      </c>
      <c r="EG5" s="175"/>
      <c r="EH5" s="175" t="s">
        <v>134</v>
      </c>
      <c r="EI5" s="175"/>
      <c r="EJ5" s="175"/>
      <c r="EK5" s="175"/>
      <c r="EL5" s="175"/>
      <c r="EM5" s="175"/>
      <c r="EN5" s="175"/>
      <c r="EO5" s="175" t="s">
        <v>135</v>
      </c>
      <c r="EP5" s="175"/>
      <c r="EQ5" s="175"/>
      <c r="ER5" s="175" t="s">
        <v>136</v>
      </c>
      <c r="ES5" s="175"/>
      <c r="ET5" s="175"/>
      <c r="EU5" s="175" t="s">
        <v>137</v>
      </c>
      <c r="EV5" s="175"/>
      <c r="EW5" s="175" t="s">
        <v>134</v>
      </c>
      <c r="EX5" s="175"/>
      <c r="EY5" s="175"/>
      <c r="EZ5" s="175"/>
      <c r="FA5" s="175"/>
      <c r="FB5" s="175"/>
      <c r="FC5" s="175"/>
      <c r="FD5" s="175" t="s">
        <v>135</v>
      </c>
      <c r="FE5" s="175"/>
      <c r="FF5" s="175"/>
      <c r="FG5" s="175" t="s">
        <v>136</v>
      </c>
      <c r="FH5" s="175"/>
      <c r="FI5" s="175"/>
      <c r="FJ5" s="175" t="s">
        <v>137</v>
      </c>
      <c r="FK5" s="175"/>
      <c r="FL5" s="175" t="s">
        <v>134</v>
      </c>
      <c r="FM5" s="175"/>
      <c r="FN5" s="175"/>
      <c r="FO5" s="175"/>
      <c r="FP5" s="175"/>
      <c r="FQ5" s="175"/>
      <c r="FR5" s="175"/>
      <c r="FS5" s="175" t="s">
        <v>135</v>
      </c>
      <c r="FT5" s="175"/>
      <c r="FU5" s="175"/>
      <c r="FV5" s="175" t="s">
        <v>136</v>
      </c>
      <c r="FW5" s="175"/>
      <c r="FX5" s="175"/>
      <c r="FY5" s="175" t="s">
        <v>137</v>
      </c>
      <c r="FZ5" s="175"/>
      <c r="GA5" s="175" t="s">
        <v>134</v>
      </c>
      <c r="GB5" s="175"/>
      <c r="GC5" s="175"/>
      <c r="GD5" s="175"/>
      <c r="GE5" s="175"/>
      <c r="GF5" s="175"/>
      <c r="GG5" s="175"/>
      <c r="GH5" s="175" t="s">
        <v>135</v>
      </c>
      <c r="GI5" s="175"/>
      <c r="GJ5" s="175"/>
      <c r="GK5" s="175" t="s">
        <v>136</v>
      </c>
      <c r="GL5" s="175"/>
      <c r="GM5" s="175"/>
      <c r="GN5" s="175" t="s">
        <v>137</v>
      </c>
      <c r="GO5" s="175"/>
      <c r="GP5" s="174"/>
    </row>
    <row r="6" spans="1:198" ht="33.75">
      <c r="A6" s="172"/>
      <c r="B6" s="172"/>
      <c r="C6" s="175" t="s">
        <v>138</v>
      </c>
      <c r="D6" s="175" t="s">
        <v>139</v>
      </c>
      <c r="E6" s="175"/>
      <c r="F6" s="175"/>
      <c r="G6" s="175" t="s">
        <v>140</v>
      </c>
      <c r="H6" s="175" t="s">
        <v>141</v>
      </c>
      <c r="I6" s="175" t="s">
        <v>142</v>
      </c>
      <c r="J6" s="175" t="s">
        <v>143</v>
      </c>
      <c r="K6" s="175" t="s">
        <v>144</v>
      </c>
      <c r="L6" s="175" t="s">
        <v>145</v>
      </c>
      <c r="M6" s="175" t="s">
        <v>143</v>
      </c>
      <c r="N6" s="175" t="s">
        <v>144</v>
      </c>
      <c r="O6" s="175" t="s">
        <v>145</v>
      </c>
      <c r="P6" s="101" t="s">
        <v>146</v>
      </c>
      <c r="Q6" s="101" t="s">
        <v>147</v>
      </c>
      <c r="R6" s="175" t="s">
        <v>138</v>
      </c>
      <c r="S6" s="175" t="s">
        <v>139</v>
      </c>
      <c r="T6" s="175"/>
      <c r="U6" s="175"/>
      <c r="V6" s="175" t="s">
        <v>140</v>
      </c>
      <c r="W6" s="175" t="s">
        <v>141</v>
      </c>
      <c r="X6" s="175" t="s">
        <v>142</v>
      </c>
      <c r="Y6" s="175" t="s">
        <v>143</v>
      </c>
      <c r="Z6" s="175" t="s">
        <v>144</v>
      </c>
      <c r="AA6" s="175" t="s">
        <v>145</v>
      </c>
      <c r="AB6" s="175" t="s">
        <v>143</v>
      </c>
      <c r="AC6" s="175" t="s">
        <v>144</v>
      </c>
      <c r="AD6" s="175" t="s">
        <v>145</v>
      </c>
      <c r="AE6" s="101" t="s">
        <v>146</v>
      </c>
      <c r="AF6" s="101" t="s">
        <v>147</v>
      </c>
      <c r="AG6" s="175" t="s">
        <v>138</v>
      </c>
      <c r="AH6" s="175" t="s">
        <v>139</v>
      </c>
      <c r="AI6" s="175"/>
      <c r="AJ6" s="175"/>
      <c r="AK6" s="175" t="s">
        <v>140</v>
      </c>
      <c r="AL6" s="175" t="s">
        <v>141</v>
      </c>
      <c r="AM6" s="175" t="s">
        <v>142</v>
      </c>
      <c r="AN6" s="175" t="s">
        <v>143</v>
      </c>
      <c r="AO6" s="175" t="s">
        <v>144</v>
      </c>
      <c r="AP6" s="175" t="s">
        <v>145</v>
      </c>
      <c r="AQ6" s="175" t="s">
        <v>143</v>
      </c>
      <c r="AR6" s="175" t="s">
        <v>144</v>
      </c>
      <c r="AS6" s="175" t="s">
        <v>145</v>
      </c>
      <c r="AT6" s="101" t="s">
        <v>146</v>
      </c>
      <c r="AU6" s="101" t="s">
        <v>147</v>
      </c>
      <c r="AV6" s="175" t="s">
        <v>138</v>
      </c>
      <c r="AW6" s="175" t="s">
        <v>139</v>
      </c>
      <c r="AX6" s="175"/>
      <c r="AY6" s="175"/>
      <c r="AZ6" s="175" t="s">
        <v>140</v>
      </c>
      <c r="BA6" s="175" t="s">
        <v>141</v>
      </c>
      <c r="BB6" s="175" t="s">
        <v>142</v>
      </c>
      <c r="BC6" s="175" t="s">
        <v>143</v>
      </c>
      <c r="BD6" s="175" t="s">
        <v>144</v>
      </c>
      <c r="BE6" s="175" t="s">
        <v>145</v>
      </c>
      <c r="BF6" s="175" t="s">
        <v>143</v>
      </c>
      <c r="BG6" s="175" t="s">
        <v>144</v>
      </c>
      <c r="BH6" s="175" t="s">
        <v>145</v>
      </c>
      <c r="BI6" s="101" t="s">
        <v>146</v>
      </c>
      <c r="BJ6" s="101" t="s">
        <v>147</v>
      </c>
      <c r="BK6" s="175" t="s">
        <v>138</v>
      </c>
      <c r="BL6" s="175" t="s">
        <v>139</v>
      </c>
      <c r="BM6" s="175"/>
      <c r="BN6" s="175"/>
      <c r="BO6" s="175" t="s">
        <v>140</v>
      </c>
      <c r="BP6" s="175" t="s">
        <v>141</v>
      </c>
      <c r="BQ6" s="175" t="s">
        <v>142</v>
      </c>
      <c r="BR6" s="175" t="s">
        <v>143</v>
      </c>
      <c r="BS6" s="175" t="s">
        <v>144</v>
      </c>
      <c r="BT6" s="175" t="s">
        <v>145</v>
      </c>
      <c r="BU6" s="175" t="s">
        <v>143</v>
      </c>
      <c r="BV6" s="175" t="s">
        <v>144</v>
      </c>
      <c r="BW6" s="175" t="s">
        <v>145</v>
      </c>
      <c r="BX6" s="101" t="s">
        <v>146</v>
      </c>
      <c r="BY6" s="101" t="s">
        <v>147</v>
      </c>
      <c r="BZ6" s="175" t="s">
        <v>138</v>
      </c>
      <c r="CA6" s="175" t="s">
        <v>139</v>
      </c>
      <c r="CB6" s="175"/>
      <c r="CC6" s="175"/>
      <c r="CD6" s="175" t="s">
        <v>140</v>
      </c>
      <c r="CE6" s="175" t="s">
        <v>141</v>
      </c>
      <c r="CF6" s="175" t="s">
        <v>142</v>
      </c>
      <c r="CG6" s="175" t="s">
        <v>143</v>
      </c>
      <c r="CH6" s="175" t="s">
        <v>144</v>
      </c>
      <c r="CI6" s="175" t="s">
        <v>145</v>
      </c>
      <c r="CJ6" s="175" t="s">
        <v>143</v>
      </c>
      <c r="CK6" s="175" t="s">
        <v>144</v>
      </c>
      <c r="CL6" s="175" t="s">
        <v>145</v>
      </c>
      <c r="CM6" s="101" t="s">
        <v>146</v>
      </c>
      <c r="CN6" s="101" t="s">
        <v>147</v>
      </c>
      <c r="CO6" s="175" t="s">
        <v>138</v>
      </c>
      <c r="CP6" s="175" t="s">
        <v>139</v>
      </c>
      <c r="CQ6" s="175"/>
      <c r="CR6" s="175"/>
      <c r="CS6" s="175" t="s">
        <v>140</v>
      </c>
      <c r="CT6" s="175" t="s">
        <v>141</v>
      </c>
      <c r="CU6" s="175" t="s">
        <v>142</v>
      </c>
      <c r="CV6" s="175" t="s">
        <v>143</v>
      </c>
      <c r="CW6" s="175" t="s">
        <v>144</v>
      </c>
      <c r="CX6" s="175" t="s">
        <v>145</v>
      </c>
      <c r="CY6" s="175" t="s">
        <v>143</v>
      </c>
      <c r="CZ6" s="175" t="s">
        <v>144</v>
      </c>
      <c r="DA6" s="175" t="s">
        <v>145</v>
      </c>
      <c r="DB6" s="101" t="s">
        <v>146</v>
      </c>
      <c r="DC6" s="101" t="s">
        <v>147</v>
      </c>
      <c r="DD6" s="175" t="s">
        <v>138</v>
      </c>
      <c r="DE6" s="175" t="s">
        <v>139</v>
      </c>
      <c r="DF6" s="175"/>
      <c r="DG6" s="175"/>
      <c r="DH6" s="175" t="s">
        <v>140</v>
      </c>
      <c r="DI6" s="175" t="s">
        <v>141</v>
      </c>
      <c r="DJ6" s="175" t="s">
        <v>142</v>
      </c>
      <c r="DK6" s="175" t="s">
        <v>143</v>
      </c>
      <c r="DL6" s="175" t="s">
        <v>144</v>
      </c>
      <c r="DM6" s="175" t="s">
        <v>145</v>
      </c>
      <c r="DN6" s="175" t="s">
        <v>143</v>
      </c>
      <c r="DO6" s="175" t="s">
        <v>144</v>
      </c>
      <c r="DP6" s="175" t="s">
        <v>145</v>
      </c>
      <c r="DQ6" s="101" t="s">
        <v>146</v>
      </c>
      <c r="DR6" s="101" t="s">
        <v>147</v>
      </c>
      <c r="DS6" s="175" t="s">
        <v>138</v>
      </c>
      <c r="DT6" s="175" t="s">
        <v>139</v>
      </c>
      <c r="DU6" s="175"/>
      <c r="DV6" s="175"/>
      <c r="DW6" s="175" t="s">
        <v>140</v>
      </c>
      <c r="DX6" s="175" t="s">
        <v>141</v>
      </c>
      <c r="DY6" s="175" t="s">
        <v>142</v>
      </c>
      <c r="DZ6" s="175" t="s">
        <v>143</v>
      </c>
      <c r="EA6" s="175" t="s">
        <v>144</v>
      </c>
      <c r="EB6" s="175" t="s">
        <v>145</v>
      </c>
      <c r="EC6" s="175" t="s">
        <v>143</v>
      </c>
      <c r="ED6" s="175" t="s">
        <v>144</v>
      </c>
      <c r="EE6" s="175" t="s">
        <v>145</v>
      </c>
      <c r="EF6" s="101" t="s">
        <v>146</v>
      </c>
      <c r="EG6" s="101" t="s">
        <v>147</v>
      </c>
      <c r="EH6" s="175" t="s">
        <v>138</v>
      </c>
      <c r="EI6" s="175" t="s">
        <v>139</v>
      </c>
      <c r="EJ6" s="175"/>
      <c r="EK6" s="175"/>
      <c r="EL6" s="175" t="s">
        <v>140</v>
      </c>
      <c r="EM6" s="175" t="s">
        <v>141</v>
      </c>
      <c r="EN6" s="175" t="s">
        <v>142</v>
      </c>
      <c r="EO6" s="175" t="s">
        <v>143</v>
      </c>
      <c r="EP6" s="175" t="s">
        <v>144</v>
      </c>
      <c r="EQ6" s="175" t="s">
        <v>145</v>
      </c>
      <c r="ER6" s="175" t="s">
        <v>143</v>
      </c>
      <c r="ES6" s="175" t="s">
        <v>144</v>
      </c>
      <c r="ET6" s="175" t="s">
        <v>145</v>
      </c>
      <c r="EU6" s="101" t="s">
        <v>146</v>
      </c>
      <c r="EV6" s="101" t="s">
        <v>147</v>
      </c>
      <c r="EW6" s="175" t="s">
        <v>138</v>
      </c>
      <c r="EX6" s="175" t="s">
        <v>139</v>
      </c>
      <c r="EY6" s="175"/>
      <c r="EZ6" s="175"/>
      <c r="FA6" s="175" t="s">
        <v>140</v>
      </c>
      <c r="FB6" s="175" t="s">
        <v>141</v>
      </c>
      <c r="FC6" s="175" t="s">
        <v>142</v>
      </c>
      <c r="FD6" s="175" t="s">
        <v>143</v>
      </c>
      <c r="FE6" s="175" t="s">
        <v>144</v>
      </c>
      <c r="FF6" s="175" t="s">
        <v>145</v>
      </c>
      <c r="FG6" s="175" t="s">
        <v>143</v>
      </c>
      <c r="FH6" s="175" t="s">
        <v>144</v>
      </c>
      <c r="FI6" s="175" t="s">
        <v>145</v>
      </c>
      <c r="FJ6" s="101" t="s">
        <v>146</v>
      </c>
      <c r="FK6" s="101" t="s">
        <v>147</v>
      </c>
      <c r="FL6" s="175" t="s">
        <v>138</v>
      </c>
      <c r="FM6" s="175" t="s">
        <v>139</v>
      </c>
      <c r="FN6" s="175"/>
      <c r="FO6" s="175"/>
      <c r="FP6" s="175" t="s">
        <v>140</v>
      </c>
      <c r="FQ6" s="175" t="s">
        <v>141</v>
      </c>
      <c r="FR6" s="175" t="s">
        <v>142</v>
      </c>
      <c r="FS6" s="175" t="s">
        <v>143</v>
      </c>
      <c r="FT6" s="175" t="s">
        <v>144</v>
      </c>
      <c r="FU6" s="175" t="s">
        <v>145</v>
      </c>
      <c r="FV6" s="175" t="s">
        <v>143</v>
      </c>
      <c r="FW6" s="175" t="s">
        <v>144</v>
      </c>
      <c r="FX6" s="175" t="s">
        <v>145</v>
      </c>
      <c r="FY6" s="101" t="s">
        <v>146</v>
      </c>
      <c r="FZ6" s="101" t="s">
        <v>147</v>
      </c>
      <c r="GA6" s="175" t="s">
        <v>138</v>
      </c>
      <c r="GB6" s="175" t="s">
        <v>139</v>
      </c>
      <c r="GC6" s="175"/>
      <c r="GD6" s="175"/>
      <c r="GE6" s="175" t="s">
        <v>140</v>
      </c>
      <c r="GF6" s="175" t="s">
        <v>141</v>
      </c>
      <c r="GG6" s="175" t="s">
        <v>142</v>
      </c>
      <c r="GH6" s="175" t="s">
        <v>143</v>
      </c>
      <c r="GI6" s="175" t="s">
        <v>144</v>
      </c>
      <c r="GJ6" s="175" t="s">
        <v>145</v>
      </c>
      <c r="GK6" s="175" t="s">
        <v>143</v>
      </c>
      <c r="GL6" s="175" t="s">
        <v>144</v>
      </c>
      <c r="GM6" s="175" t="s">
        <v>145</v>
      </c>
      <c r="GN6" s="101" t="s">
        <v>146</v>
      </c>
      <c r="GO6" s="101" t="s">
        <v>147</v>
      </c>
      <c r="GP6" s="174"/>
    </row>
    <row r="7" spans="1:198" ht="27" customHeight="1">
      <c r="A7" s="172"/>
      <c r="B7" s="172"/>
      <c r="C7" s="175"/>
      <c r="D7" s="101" t="s">
        <v>143</v>
      </c>
      <c r="E7" s="101" t="s">
        <v>148</v>
      </c>
      <c r="F7" s="101" t="s">
        <v>149</v>
      </c>
      <c r="G7" s="175"/>
      <c r="H7" s="175"/>
      <c r="I7" s="175"/>
      <c r="J7" s="175"/>
      <c r="K7" s="175"/>
      <c r="L7" s="175"/>
      <c r="M7" s="175"/>
      <c r="N7" s="175"/>
      <c r="O7" s="175"/>
      <c r="P7" s="101" t="s">
        <v>150</v>
      </c>
      <c r="Q7" s="101" t="s">
        <v>150</v>
      </c>
      <c r="R7" s="175"/>
      <c r="S7" s="101" t="s">
        <v>143</v>
      </c>
      <c r="T7" s="101" t="s">
        <v>148</v>
      </c>
      <c r="U7" s="101" t="s">
        <v>149</v>
      </c>
      <c r="V7" s="175"/>
      <c r="W7" s="175"/>
      <c r="X7" s="175"/>
      <c r="Y7" s="175"/>
      <c r="Z7" s="175"/>
      <c r="AA7" s="175"/>
      <c r="AB7" s="175"/>
      <c r="AC7" s="175"/>
      <c r="AD7" s="175"/>
      <c r="AE7" s="101" t="s">
        <v>150</v>
      </c>
      <c r="AF7" s="101" t="s">
        <v>150</v>
      </c>
      <c r="AG7" s="175"/>
      <c r="AH7" s="101" t="s">
        <v>143</v>
      </c>
      <c r="AI7" s="101" t="s">
        <v>148</v>
      </c>
      <c r="AJ7" s="101" t="s">
        <v>149</v>
      </c>
      <c r="AK7" s="175"/>
      <c r="AL7" s="175"/>
      <c r="AM7" s="175"/>
      <c r="AN7" s="175"/>
      <c r="AO7" s="175"/>
      <c r="AP7" s="175"/>
      <c r="AQ7" s="175"/>
      <c r="AR7" s="175"/>
      <c r="AS7" s="175"/>
      <c r="AT7" s="101" t="s">
        <v>150</v>
      </c>
      <c r="AU7" s="101" t="s">
        <v>150</v>
      </c>
      <c r="AV7" s="175"/>
      <c r="AW7" s="101" t="s">
        <v>143</v>
      </c>
      <c r="AX7" s="101" t="s">
        <v>148</v>
      </c>
      <c r="AY7" s="101" t="s">
        <v>149</v>
      </c>
      <c r="AZ7" s="175"/>
      <c r="BA7" s="175"/>
      <c r="BB7" s="175"/>
      <c r="BC7" s="175"/>
      <c r="BD7" s="175"/>
      <c r="BE7" s="175"/>
      <c r="BF7" s="175"/>
      <c r="BG7" s="175"/>
      <c r="BH7" s="175"/>
      <c r="BI7" s="101" t="s">
        <v>150</v>
      </c>
      <c r="BJ7" s="101" t="s">
        <v>150</v>
      </c>
      <c r="BK7" s="175"/>
      <c r="BL7" s="101" t="s">
        <v>143</v>
      </c>
      <c r="BM7" s="101" t="s">
        <v>148</v>
      </c>
      <c r="BN7" s="101" t="s">
        <v>149</v>
      </c>
      <c r="BO7" s="175"/>
      <c r="BP7" s="175"/>
      <c r="BQ7" s="175"/>
      <c r="BR7" s="175"/>
      <c r="BS7" s="175"/>
      <c r="BT7" s="175"/>
      <c r="BU7" s="175"/>
      <c r="BV7" s="175"/>
      <c r="BW7" s="175"/>
      <c r="BX7" s="101" t="s">
        <v>150</v>
      </c>
      <c r="BY7" s="101" t="s">
        <v>150</v>
      </c>
      <c r="BZ7" s="175"/>
      <c r="CA7" s="101" t="s">
        <v>143</v>
      </c>
      <c r="CB7" s="101" t="s">
        <v>148</v>
      </c>
      <c r="CC7" s="101" t="s">
        <v>149</v>
      </c>
      <c r="CD7" s="175"/>
      <c r="CE7" s="175"/>
      <c r="CF7" s="175"/>
      <c r="CG7" s="175"/>
      <c r="CH7" s="175"/>
      <c r="CI7" s="175"/>
      <c r="CJ7" s="175"/>
      <c r="CK7" s="175"/>
      <c r="CL7" s="175"/>
      <c r="CM7" s="101" t="s">
        <v>150</v>
      </c>
      <c r="CN7" s="101" t="s">
        <v>150</v>
      </c>
      <c r="CO7" s="175"/>
      <c r="CP7" s="101" t="s">
        <v>143</v>
      </c>
      <c r="CQ7" s="101" t="s">
        <v>148</v>
      </c>
      <c r="CR7" s="101" t="s">
        <v>149</v>
      </c>
      <c r="CS7" s="175"/>
      <c r="CT7" s="175"/>
      <c r="CU7" s="175"/>
      <c r="CV7" s="175"/>
      <c r="CW7" s="175"/>
      <c r="CX7" s="175"/>
      <c r="CY7" s="175"/>
      <c r="CZ7" s="175"/>
      <c r="DA7" s="175"/>
      <c r="DB7" s="101" t="s">
        <v>150</v>
      </c>
      <c r="DC7" s="101" t="s">
        <v>150</v>
      </c>
      <c r="DD7" s="175"/>
      <c r="DE7" s="101" t="s">
        <v>143</v>
      </c>
      <c r="DF7" s="101" t="s">
        <v>148</v>
      </c>
      <c r="DG7" s="101" t="s">
        <v>149</v>
      </c>
      <c r="DH7" s="175"/>
      <c r="DI7" s="175"/>
      <c r="DJ7" s="175"/>
      <c r="DK7" s="175"/>
      <c r="DL7" s="175"/>
      <c r="DM7" s="175"/>
      <c r="DN7" s="175"/>
      <c r="DO7" s="175"/>
      <c r="DP7" s="175"/>
      <c r="DQ7" s="101" t="s">
        <v>150</v>
      </c>
      <c r="DR7" s="101" t="s">
        <v>150</v>
      </c>
      <c r="DS7" s="175"/>
      <c r="DT7" s="101" t="s">
        <v>143</v>
      </c>
      <c r="DU7" s="101" t="s">
        <v>148</v>
      </c>
      <c r="DV7" s="101" t="s">
        <v>149</v>
      </c>
      <c r="DW7" s="175"/>
      <c r="DX7" s="175"/>
      <c r="DY7" s="175"/>
      <c r="DZ7" s="175"/>
      <c r="EA7" s="175"/>
      <c r="EB7" s="175"/>
      <c r="EC7" s="175"/>
      <c r="ED7" s="175"/>
      <c r="EE7" s="175"/>
      <c r="EF7" s="101" t="s">
        <v>150</v>
      </c>
      <c r="EG7" s="101" t="s">
        <v>150</v>
      </c>
      <c r="EH7" s="175"/>
      <c r="EI7" s="101" t="s">
        <v>143</v>
      </c>
      <c r="EJ7" s="101" t="s">
        <v>148</v>
      </c>
      <c r="EK7" s="101" t="s">
        <v>149</v>
      </c>
      <c r="EL7" s="175"/>
      <c r="EM7" s="175"/>
      <c r="EN7" s="175"/>
      <c r="EO7" s="175"/>
      <c r="EP7" s="175"/>
      <c r="EQ7" s="175"/>
      <c r="ER7" s="175"/>
      <c r="ES7" s="175"/>
      <c r="ET7" s="175"/>
      <c r="EU7" s="101" t="s">
        <v>150</v>
      </c>
      <c r="EV7" s="101" t="s">
        <v>150</v>
      </c>
      <c r="EW7" s="175"/>
      <c r="EX7" s="101" t="s">
        <v>143</v>
      </c>
      <c r="EY7" s="101" t="s">
        <v>148</v>
      </c>
      <c r="EZ7" s="101" t="s">
        <v>149</v>
      </c>
      <c r="FA7" s="175"/>
      <c r="FB7" s="175"/>
      <c r="FC7" s="175"/>
      <c r="FD7" s="175"/>
      <c r="FE7" s="175"/>
      <c r="FF7" s="175"/>
      <c r="FG7" s="175"/>
      <c r="FH7" s="175"/>
      <c r="FI7" s="175"/>
      <c r="FJ7" s="101" t="s">
        <v>150</v>
      </c>
      <c r="FK7" s="101" t="s">
        <v>150</v>
      </c>
      <c r="FL7" s="175"/>
      <c r="FM7" s="101" t="s">
        <v>143</v>
      </c>
      <c r="FN7" s="101" t="s">
        <v>148</v>
      </c>
      <c r="FO7" s="101" t="s">
        <v>149</v>
      </c>
      <c r="FP7" s="175"/>
      <c r="FQ7" s="175"/>
      <c r="FR7" s="175"/>
      <c r="FS7" s="175"/>
      <c r="FT7" s="175"/>
      <c r="FU7" s="175"/>
      <c r="FV7" s="175"/>
      <c r="FW7" s="175"/>
      <c r="FX7" s="175"/>
      <c r="FY7" s="101" t="s">
        <v>150</v>
      </c>
      <c r="FZ7" s="101" t="s">
        <v>150</v>
      </c>
      <c r="GA7" s="175"/>
      <c r="GB7" s="101" t="s">
        <v>143</v>
      </c>
      <c r="GC7" s="101" t="s">
        <v>148</v>
      </c>
      <c r="GD7" s="101" t="s">
        <v>149</v>
      </c>
      <c r="GE7" s="175"/>
      <c r="GF7" s="175"/>
      <c r="GG7" s="175"/>
      <c r="GH7" s="175"/>
      <c r="GI7" s="175"/>
      <c r="GJ7" s="175"/>
      <c r="GK7" s="175"/>
      <c r="GL7" s="175"/>
      <c r="GM7" s="175"/>
      <c r="GN7" s="101" t="s">
        <v>150</v>
      </c>
      <c r="GO7" s="101" t="s">
        <v>150</v>
      </c>
      <c r="GP7" s="174"/>
    </row>
    <row r="8" spans="1:198">
      <c r="A8" s="102" t="s">
        <v>151</v>
      </c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</row>
    <row r="9" spans="1:198">
      <c r="A9" s="105" t="s">
        <v>152</v>
      </c>
      <c r="B9" s="105"/>
      <c r="C9" s="106"/>
      <c r="D9" s="106"/>
      <c r="E9" s="106"/>
      <c r="F9" s="106"/>
      <c r="G9" s="106"/>
      <c r="H9" s="106"/>
      <c r="I9" s="106"/>
      <c r="J9" s="107"/>
      <c r="K9" s="108">
        <f>K15</f>
        <v>44.220754000000007</v>
      </c>
      <c r="L9" s="106"/>
      <c r="M9" s="106"/>
      <c r="N9" s="108">
        <f>N15</f>
        <v>44.220754000000007</v>
      </c>
      <c r="O9" s="107"/>
      <c r="P9" s="110"/>
      <c r="Q9" s="110"/>
      <c r="R9" s="106"/>
      <c r="S9" s="106"/>
      <c r="T9" s="106"/>
      <c r="U9" s="106"/>
      <c r="V9" s="106"/>
      <c r="W9" s="106"/>
      <c r="X9" s="106"/>
      <c r="Y9" s="107"/>
      <c r="Z9" s="108">
        <f>Z15</f>
        <v>45.093924000000001</v>
      </c>
      <c r="AA9" s="106"/>
      <c r="AB9" s="106"/>
      <c r="AC9" s="108">
        <f>AC15</f>
        <v>45.093924000000001</v>
      </c>
      <c r="AD9" s="107"/>
      <c r="AE9" s="110"/>
      <c r="AF9" s="110"/>
      <c r="AG9" s="106"/>
      <c r="AH9" s="106"/>
      <c r="AI9" s="106"/>
      <c r="AJ9" s="106"/>
      <c r="AK9" s="106"/>
      <c r="AL9" s="106"/>
      <c r="AM9" s="106"/>
      <c r="AN9" s="107"/>
      <c r="AO9" s="108">
        <f>AO15</f>
        <v>40.251102999999993</v>
      </c>
      <c r="AP9" s="106"/>
      <c r="AQ9" s="106"/>
      <c r="AR9" s="108">
        <f>AR15</f>
        <v>40.251102999999993</v>
      </c>
      <c r="AS9" s="107"/>
      <c r="AT9" s="110"/>
      <c r="AU9" s="110"/>
      <c r="AV9" s="106"/>
      <c r="AW9" s="106"/>
      <c r="AX9" s="106"/>
      <c r="AY9" s="106"/>
      <c r="AZ9" s="106"/>
      <c r="BA9" s="106"/>
      <c r="BB9" s="106"/>
      <c r="BC9" s="107"/>
      <c r="BD9" s="108">
        <f>BD15</f>
        <v>33.026000000000003</v>
      </c>
      <c r="BE9" s="106"/>
      <c r="BF9" s="106"/>
      <c r="BG9" s="108">
        <f>BG15</f>
        <v>33.026000000000003</v>
      </c>
      <c r="BH9" s="107"/>
      <c r="BI9" s="110"/>
      <c r="BJ9" s="110"/>
      <c r="BK9" s="106"/>
      <c r="BL9" s="106"/>
      <c r="BM9" s="106"/>
      <c r="BN9" s="106"/>
      <c r="BO9" s="106"/>
      <c r="BP9" s="106"/>
      <c r="BQ9" s="106"/>
      <c r="BR9" s="107"/>
      <c r="BS9" s="108">
        <f>BS15</f>
        <v>29.048999999999999</v>
      </c>
      <c r="BT9" s="106"/>
      <c r="BU9" s="106"/>
      <c r="BV9" s="108">
        <f>BV15</f>
        <v>29.048999999999999</v>
      </c>
      <c r="BW9" s="107"/>
      <c r="BX9" s="110"/>
      <c r="BY9" s="110"/>
      <c r="BZ9" s="106"/>
      <c r="CA9" s="106"/>
      <c r="CB9" s="106"/>
      <c r="CC9" s="106"/>
      <c r="CD9" s="106"/>
      <c r="CE9" s="106"/>
      <c r="CF9" s="106"/>
      <c r="CG9" s="107"/>
      <c r="CH9" s="108">
        <f>CH15</f>
        <v>22.757999999999999</v>
      </c>
      <c r="CI9" s="106"/>
      <c r="CJ9" s="106"/>
      <c r="CK9" s="108">
        <f>CK15</f>
        <v>22.757999999999999</v>
      </c>
      <c r="CL9" s="107"/>
      <c r="CM9" s="110"/>
      <c r="CN9" s="110"/>
      <c r="CO9" s="106"/>
      <c r="CP9" s="106"/>
      <c r="CQ9" s="106"/>
      <c r="CR9" s="106"/>
      <c r="CS9" s="106"/>
      <c r="CT9" s="106"/>
      <c r="CU9" s="106"/>
      <c r="CV9" s="107"/>
      <c r="CW9" s="108">
        <f>CW15</f>
        <v>20.329000000000001</v>
      </c>
      <c r="CX9" s="106"/>
      <c r="CY9" s="106"/>
      <c r="CZ9" s="108">
        <f>CZ15</f>
        <v>20.329000000000001</v>
      </c>
      <c r="DA9" s="107"/>
      <c r="DB9" s="110"/>
      <c r="DC9" s="110"/>
      <c r="DD9" s="106"/>
      <c r="DE9" s="106"/>
      <c r="DF9" s="106"/>
      <c r="DG9" s="106"/>
      <c r="DH9" s="106"/>
      <c r="DI9" s="106"/>
      <c r="DJ9" s="106"/>
      <c r="DK9" s="107"/>
      <c r="DL9" s="108">
        <f>DL15</f>
        <v>21.702999999999999</v>
      </c>
      <c r="DM9" s="106"/>
      <c r="DN9" s="106"/>
      <c r="DO9" s="108">
        <f>DO15</f>
        <v>21.702999999999999</v>
      </c>
      <c r="DP9" s="107"/>
      <c r="DQ9" s="110"/>
      <c r="DR9" s="110"/>
      <c r="DS9" s="106"/>
      <c r="DT9" s="106"/>
      <c r="DU9" s="106"/>
      <c r="DV9" s="106"/>
      <c r="DW9" s="106"/>
      <c r="DX9" s="106"/>
      <c r="DY9" s="106"/>
      <c r="DZ9" s="107"/>
      <c r="EA9" s="108">
        <f>EA15</f>
        <v>25.283999999999999</v>
      </c>
      <c r="EB9" s="106"/>
      <c r="EC9" s="106"/>
      <c r="ED9" s="108">
        <f>ED15</f>
        <v>25.283999999999999</v>
      </c>
      <c r="EE9" s="107"/>
      <c r="EF9" s="110"/>
      <c r="EG9" s="110"/>
      <c r="EH9" s="106"/>
      <c r="EI9" s="106"/>
      <c r="EJ9" s="106"/>
      <c r="EK9" s="106"/>
      <c r="EL9" s="106"/>
      <c r="EM9" s="106"/>
      <c r="EN9" s="106"/>
      <c r="EO9" s="107"/>
      <c r="EP9" s="108">
        <f>EP15</f>
        <v>28.562999999999999</v>
      </c>
      <c r="EQ9" s="106"/>
      <c r="ER9" s="106"/>
      <c r="ES9" s="108">
        <f>ES15</f>
        <v>28.562999999999999</v>
      </c>
      <c r="ET9" s="107"/>
      <c r="EU9" s="110"/>
      <c r="EV9" s="110"/>
      <c r="EW9" s="106"/>
      <c r="EX9" s="106"/>
      <c r="EY9" s="106"/>
      <c r="EZ9" s="106"/>
      <c r="FA9" s="106"/>
      <c r="FB9" s="106"/>
      <c r="FC9" s="106"/>
      <c r="FD9" s="107"/>
      <c r="FE9" s="108">
        <f>FE15</f>
        <v>37.378</v>
      </c>
      <c r="FF9" s="106"/>
      <c r="FG9" s="106"/>
      <c r="FH9" s="108">
        <f>FH15</f>
        <v>37.378</v>
      </c>
      <c r="FI9" s="107"/>
      <c r="FJ9" s="110"/>
      <c r="FK9" s="110"/>
      <c r="FL9" s="106"/>
      <c r="FM9" s="106"/>
      <c r="FN9" s="106"/>
      <c r="FO9" s="106"/>
      <c r="FP9" s="106"/>
      <c r="FQ9" s="106"/>
      <c r="FR9" s="106"/>
      <c r="FS9" s="107"/>
      <c r="FT9" s="108">
        <f>FT15</f>
        <v>43.523000000000003</v>
      </c>
      <c r="FU9" s="106"/>
      <c r="FV9" s="106"/>
      <c r="FW9" s="108">
        <f>FW15</f>
        <v>43.523000000000003</v>
      </c>
      <c r="FX9" s="107"/>
      <c r="FY9" s="110"/>
      <c r="FZ9" s="110"/>
      <c r="GA9" s="106"/>
      <c r="GB9" s="106"/>
      <c r="GC9" s="106"/>
      <c r="GD9" s="106"/>
      <c r="GE9" s="106"/>
      <c r="GF9" s="106"/>
      <c r="GG9" s="106"/>
      <c r="GH9" s="107"/>
      <c r="GI9" s="108">
        <f>GI15</f>
        <v>391.17878100000001</v>
      </c>
      <c r="GJ9" s="106"/>
      <c r="GK9" s="106"/>
      <c r="GL9" s="108">
        <f>GL15</f>
        <v>391.17878100000001</v>
      </c>
      <c r="GM9" s="107"/>
      <c r="GN9" s="110"/>
      <c r="GO9" s="110"/>
      <c r="GP9" s="111"/>
    </row>
    <row r="10" spans="1:198" ht="17.25" customHeight="1">
      <c r="A10" s="112" t="s">
        <v>153</v>
      </c>
      <c r="B10" s="112"/>
      <c r="C10" s="106"/>
      <c r="D10" s="106"/>
      <c r="E10" s="106"/>
      <c r="F10" s="106"/>
      <c r="G10" s="106"/>
      <c r="H10" s="106"/>
      <c r="I10" s="106"/>
      <c r="J10" s="113"/>
      <c r="K10" s="108">
        <f>K16</f>
        <v>44.220754000000007</v>
      </c>
      <c r="L10" s="106"/>
      <c r="M10" s="106"/>
      <c r="N10" s="108">
        <f>N16</f>
        <v>44.220754000000007</v>
      </c>
      <c r="O10" s="113"/>
      <c r="P10" s="106"/>
      <c r="Q10" s="106"/>
      <c r="R10" s="106"/>
      <c r="S10" s="106"/>
      <c r="T10" s="106"/>
      <c r="U10" s="106"/>
      <c r="V10" s="106"/>
      <c r="W10" s="106"/>
      <c r="X10" s="106"/>
      <c r="Y10" s="113"/>
      <c r="Z10" s="108">
        <f>Z16</f>
        <v>45.093924000000001</v>
      </c>
      <c r="AA10" s="106"/>
      <c r="AB10" s="106"/>
      <c r="AC10" s="108">
        <f>AC16</f>
        <v>45.093924000000001</v>
      </c>
      <c r="AD10" s="113"/>
      <c r="AE10" s="106"/>
      <c r="AF10" s="106"/>
      <c r="AG10" s="106"/>
      <c r="AH10" s="106"/>
      <c r="AI10" s="106"/>
      <c r="AJ10" s="106"/>
      <c r="AK10" s="106"/>
      <c r="AL10" s="106"/>
      <c r="AM10" s="106"/>
      <c r="AN10" s="113"/>
      <c r="AO10" s="108">
        <f>AO16</f>
        <v>40.251102999999993</v>
      </c>
      <c r="AP10" s="106"/>
      <c r="AQ10" s="106"/>
      <c r="AR10" s="108">
        <f>AR16</f>
        <v>40.251102999999993</v>
      </c>
      <c r="AS10" s="113"/>
      <c r="AT10" s="106"/>
      <c r="AU10" s="106"/>
      <c r="AV10" s="106"/>
      <c r="AW10" s="106"/>
      <c r="AX10" s="106"/>
      <c r="AY10" s="106"/>
      <c r="AZ10" s="106"/>
      <c r="BA10" s="106"/>
      <c r="BB10" s="106"/>
      <c r="BC10" s="113"/>
      <c r="BD10" s="108">
        <f>BD16</f>
        <v>33.026000000000003</v>
      </c>
      <c r="BE10" s="106"/>
      <c r="BF10" s="106"/>
      <c r="BG10" s="108">
        <f>BG16</f>
        <v>33.026000000000003</v>
      </c>
      <c r="BH10" s="113"/>
      <c r="BI10" s="106"/>
      <c r="BJ10" s="106"/>
      <c r="BK10" s="106"/>
      <c r="BL10" s="106"/>
      <c r="BM10" s="106"/>
      <c r="BN10" s="106"/>
      <c r="BO10" s="106"/>
      <c r="BP10" s="106"/>
      <c r="BQ10" s="106"/>
      <c r="BR10" s="113"/>
      <c r="BS10" s="108">
        <f>BS16</f>
        <v>29.048999999999999</v>
      </c>
      <c r="BT10" s="106"/>
      <c r="BU10" s="106"/>
      <c r="BV10" s="108">
        <f>BV16</f>
        <v>29.048999999999999</v>
      </c>
      <c r="BW10" s="113"/>
      <c r="BX10" s="106"/>
      <c r="BY10" s="106"/>
      <c r="BZ10" s="106"/>
      <c r="CA10" s="106"/>
      <c r="CB10" s="106"/>
      <c r="CC10" s="106"/>
      <c r="CD10" s="106"/>
      <c r="CE10" s="106"/>
      <c r="CF10" s="106"/>
      <c r="CG10" s="113"/>
      <c r="CH10" s="108">
        <f>CH16</f>
        <v>22.757999999999999</v>
      </c>
      <c r="CI10" s="106"/>
      <c r="CJ10" s="106"/>
      <c r="CK10" s="108">
        <f>CK16</f>
        <v>22.757999999999999</v>
      </c>
      <c r="CL10" s="113"/>
      <c r="CM10" s="106"/>
      <c r="CN10" s="106"/>
      <c r="CO10" s="106"/>
      <c r="CP10" s="106"/>
      <c r="CQ10" s="106"/>
      <c r="CR10" s="106"/>
      <c r="CS10" s="106"/>
      <c r="CT10" s="106"/>
      <c r="CU10" s="106"/>
      <c r="CV10" s="113"/>
      <c r="CW10" s="108">
        <f>CW16</f>
        <v>20.329000000000001</v>
      </c>
      <c r="CX10" s="106"/>
      <c r="CY10" s="106"/>
      <c r="CZ10" s="108">
        <f>CZ16</f>
        <v>20.329000000000001</v>
      </c>
      <c r="DA10" s="113"/>
      <c r="DB10" s="106"/>
      <c r="DC10" s="106"/>
      <c r="DD10" s="106"/>
      <c r="DE10" s="106"/>
      <c r="DF10" s="106"/>
      <c r="DG10" s="106"/>
      <c r="DH10" s="106"/>
      <c r="DI10" s="106"/>
      <c r="DJ10" s="106"/>
      <c r="DK10" s="113"/>
      <c r="DL10" s="108">
        <f>DL16</f>
        <v>21.702999999999999</v>
      </c>
      <c r="DM10" s="106"/>
      <c r="DN10" s="106"/>
      <c r="DO10" s="108">
        <f>DO16</f>
        <v>21.702999999999999</v>
      </c>
      <c r="DP10" s="113"/>
      <c r="DQ10" s="106"/>
      <c r="DR10" s="106"/>
      <c r="DS10" s="106"/>
      <c r="DT10" s="106"/>
      <c r="DU10" s="106"/>
      <c r="DV10" s="106"/>
      <c r="DW10" s="106"/>
      <c r="DX10" s="106"/>
      <c r="DY10" s="106"/>
      <c r="DZ10" s="113"/>
      <c r="EA10" s="108">
        <f>EA16</f>
        <v>25.283999999999999</v>
      </c>
      <c r="EB10" s="106"/>
      <c r="EC10" s="106"/>
      <c r="ED10" s="108">
        <f>ED16</f>
        <v>25.283999999999999</v>
      </c>
      <c r="EE10" s="113"/>
      <c r="EF10" s="106"/>
      <c r="EG10" s="106"/>
      <c r="EH10" s="106"/>
      <c r="EI10" s="106"/>
      <c r="EJ10" s="106"/>
      <c r="EK10" s="106"/>
      <c r="EL10" s="106"/>
      <c r="EM10" s="106"/>
      <c r="EN10" s="106"/>
      <c r="EO10" s="113"/>
      <c r="EP10" s="108">
        <f>EP16</f>
        <v>28.562999999999999</v>
      </c>
      <c r="EQ10" s="106"/>
      <c r="ER10" s="106"/>
      <c r="ES10" s="108">
        <f>ES16</f>
        <v>28.562999999999999</v>
      </c>
      <c r="ET10" s="113"/>
      <c r="EU10" s="106"/>
      <c r="EV10" s="106"/>
      <c r="EW10" s="106"/>
      <c r="EX10" s="106"/>
      <c r="EY10" s="106"/>
      <c r="EZ10" s="106"/>
      <c r="FA10" s="106"/>
      <c r="FB10" s="106"/>
      <c r="FC10" s="106"/>
      <c r="FD10" s="113"/>
      <c r="FE10" s="108">
        <f>FE16</f>
        <v>37.378</v>
      </c>
      <c r="FF10" s="106"/>
      <c r="FG10" s="106"/>
      <c r="FH10" s="108">
        <f>FH16</f>
        <v>37.378</v>
      </c>
      <c r="FI10" s="113"/>
      <c r="FJ10" s="106"/>
      <c r="FK10" s="106"/>
      <c r="FL10" s="106"/>
      <c r="FM10" s="106"/>
      <c r="FN10" s="106"/>
      <c r="FO10" s="106"/>
      <c r="FP10" s="106"/>
      <c r="FQ10" s="106"/>
      <c r="FR10" s="106"/>
      <c r="FS10" s="113"/>
      <c r="FT10" s="108">
        <f>FT16</f>
        <v>43.523000000000003</v>
      </c>
      <c r="FU10" s="106"/>
      <c r="FV10" s="106"/>
      <c r="FW10" s="108">
        <f>FW16</f>
        <v>43.523000000000003</v>
      </c>
      <c r="FX10" s="113"/>
      <c r="FY10" s="106"/>
      <c r="FZ10" s="106"/>
      <c r="GA10" s="106"/>
      <c r="GB10" s="106"/>
      <c r="GC10" s="106"/>
      <c r="GD10" s="106"/>
      <c r="GE10" s="106"/>
      <c r="GF10" s="106"/>
      <c r="GG10" s="106"/>
      <c r="GH10" s="113"/>
      <c r="GI10" s="108">
        <f>GI16</f>
        <v>391.17878100000001</v>
      </c>
      <c r="GJ10" s="106"/>
      <c r="GK10" s="106"/>
      <c r="GL10" s="108">
        <f>GL16</f>
        <v>391.17878100000001</v>
      </c>
      <c r="GM10" s="113"/>
      <c r="GN10" s="106"/>
      <c r="GO10" s="106"/>
      <c r="GP10" s="114"/>
    </row>
    <row r="11" spans="1:198" ht="15.75" customHeight="1">
      <c r="A11" s="112" t="s">
        <v>154</v>
      </c>
      <c r="B11" s="112"/>
      <c r="C11" s="106"/>
      <c r="D11" s="106"/>
      <c r="E11" s="106"/>
      <c r="F11" s="106"/>
      <c r="G11" s="106"/>
      <c r="H11" s="106"/>
      <c r="I11" s="106"/>
      <c r="J11" s="113"/>
      <c r="K11" s="108">
        <f>K17</f>
        <v>0</v>
      </c>
      <c r="L11" s="106"/>
      <c r="M11" s="106"/>
      <c r="N11" s="108">
        <f>N17</f>
        <v>0</v>
      </c>
      <c r="O11" s="113"/>
      <c r="P11" s="106"/>
      <c r="Q11" s="106"/>
      <c r="R11" s="106"/>
      <c r="S11" s="106"/>
      <c r="T11" s="106"/>
      <c r="U11" s="106"/>
      <c r="V11" s="106"/>
      <c r="W11" s="106"/>
      <c r="X11" s="106"/>
      <c r="Y11" s="113"/>
      <c r="Z11" s="108">
        <f>Z17</f>
        <v>0</v>
      </c>
      <c r="AA11" s="106"/>
      <c r="AB11" s="106"/>
      <c r="AC11" s="108">
        <f>AC17</f>
        <v>0</v>
      </c>
      <c r="AD11" s="113"/>
      <c r="AE11" s="106"/>
      <c r="AF11" s="106"/>
      <c r="AG11" s="106"/>
      <c r="AH11" s="106"/>
      <c r="AI11" s="106"/>
      <c r="AJ11" s="106"/>
      <c r="AK11" s="106"/>
      <c r="AL11" s="106"/>
      <c r="AM11" s="106"/>
      <c r="AN11" s="113"/>
      <c r="AO11" s="108">
        <f>AO17</f>
        <v>0</v>
      </c>
      <c r="AP11" s="106"/>
      <c r="AQ11" s="106"/>
      <c r="AR11" s="108">
        <f>AR17</f>
        <v>0</v>
      </c>
      <c r="AS11" s="113"/>
      <c r="AT11" s="106"/>
      <c r="AU11" s="106"/>
      <c r="AV11" s="106"/>
      <c r="AW11" s="106"/>
      <c r="AX11" s="106"/>
      <c r="AY11" s="106"/>
      <c r="AZ11" s="106"/>
      <c r="BA11" s="106"/>
      <c r="BB11" s="106"/>
      <c r="BC11" s="113"/>
      <c r="BD11" s="108">
        <f>BD17</f>
        <v>0</v>
      </c>
      <c r="BE11" s="106"/>
      <c r="BF11" s="106"/>
      <c r="BG11" s="108">
        <f>BG17</f>
        <v>0</v>
      </c>
      <c r="BH11" s="113"/>
      <c r="BI11" s="106"/>
      <c r="BJ11" s="106"/>
      <c r="BK11" s="106"/>
      <c r="BL11" s="106"/>
      <c r="BM11" s="106"/>
      <c r="BN11" s="106"/>
      <c r="BO11" s="106"/>
      <c r="BP11" s="106"/>
      <c r="BQ11" s="106"/>
      <c r="BR11" s="113"/>
      <c r="BS11" s="108">
        <f>BS17</f>
        <v>0</v>
      </c>
      <c r="BT11" s="106"/>
      <c r="BU11" s="106"/>
      <c r="BV11" s="108">
        <f>BV17</f>
        <v>0</v>
      </c>
      <c r="BW11" s="113"/>
      <c r="BX11" s="106"/>
      <c r="BY11" s="106"/>
      <c r="BZ11" s="106"/>
      <c r="CA11" s="106"/>
      <c r="CB11" s="106"/>
      <c r="CC11" s="106"/>
      <c r="CD11" s="106"/>
      <c r="CE11" s="106"/>
      <c r="CF11" s="106"/>
      <c r="CG11" s="113"/>
      <c r="CH11" s="108">
        <f>CH17</f>
        <v>0</v>
      </c>
      <c r="CI11" s="106"/>
      <c r="CJ11" s="106"/>
      <c r="CK11" s="108">
        <f>CK17</f>
        <v>0</v>
      </c>
      <c r="CL11" s="113"/>
      <c r="CM11" s="106"/>
      <c r="CN11" s="106"/>
      <c r="CO11" s="106"/>
      <c r="CP11" s="106"/>
      <c r="CQ11" s="106"/>
      <c r="CR11" s="106"/>
      <c r="CS11" s="106"/>
      <c r="CT11" s="106"/>
      <c r="CU11" s="106"/>
      <c r="CV11" s="113"/>
      <c r="CW11" s="108">
        <f>CW17</f>
        <v>0</v>
      </c>
      <c r="CX11" s="106"/>
      <c r="CY11" s="106"/>
      <c r="CZ11" s="108">
        <f>CZ17</f>
        <v>0</v>
      </c>
      <c r="DA11" s="113"/>
      <c r="DB11" s="106"/>
      <c r="DC11" s="106"/>
      <c r="DD11" s="106"/>
      <c r="DE11" s="106"/>
      <c r="DF11" s="106"/>
      <c r="DG11" s="106"/>
      <c r="DH11" s="106"/>
      <c r="DI11" s="106"/>
      <c r="DJ11" s="106"/>
      <c r="DK11" s="113"/>
      <c r="DL11" s="108">
        <f>DL17</f>
        <v>0</v>
      </c>
      <c r="DM11" s="106"/>
      <c r="DN11" s="106"/>
      <c r="DO11" s="108">
        <f>DO17</f>
        <v>0</v>
      </c>
      <c r="DP11" s="113"/>
      <c r="DQ11" s="106"/>
      <c r="DR11" s="106"/>
      <c r="DS11" s="106"/>
      <c r="DT11" s="106"/>
      <c r="DU11" s="106"/>
      <c r="DV11" s="106"/>
      <c r="DW11" s="106"/>
      <c r="DX11" s="106"/>
      <c r="DY11" s="106"/>
      <c r="DZ11" s="113"/>
      <c r="EA11" s="108">
        <f>EA17</f>
        <v>0</v>
      </c>
      <c r="EB11" s="106"/>
      <c r="EC11" s="106"/>
      <c r="ED11" s="108">
        <f>ED17</f>
        <v>0</v>
      </c>
      <c r="EE11" s="113"/>
      <c r="EF11" s="106"/>
      <c r="EG11" s="106"/>
      <c r="EH11" s="106"/>
      <c r="EI11" s="106"/>
      <c r="EJ11" s="106"/>
      <c r="EK11" s="106"/>
      <c r="EL11" s="106"/>
      <c r="EM11" s="106"/>
      <c r="EN11" s="106"/>
      <c r="EO11" s="113"/>
      <c r="EP11" s="108">
        <f>EP17</f>
        <v>0</v>
      </c>
      <c r="EQ11" s="106"/>
      <c r="ER11" s="106"/>
      <c r="ES11" s="108">
        <f>ES17</f>
        <v>0</v>
      </c>
      <c r="ET11" s="113"/>
      <c r="EU11" s="106"/>
      <c r="EV11" s="106"/>
      <c r="EW11" s="106"/>
      <c r="EX11" s="106"/>
      <c r="EY11" s="106"/>
      <c r="EZ11" s="106"/>
      <c r="FA11" s="106"/>
      <c r="FB11" s="106"/>
      <c r="FC11" s="106"/>
      <c r="FD11" s="113"/>
      <c r="FE11" s="108">
        <f>FE17</f>
        <v>0</v>
      </c>
      <c r="FF11" s="106"/>
      <c r="FG11" s="106"/>
      <c r="FH11" s="108">
        <f>FH17</f>
        <v>0</v>
      </c>
      <c r="FI11" s="113"/>
      <c r="FJ11" s="106"/>
      <c r="FK11" s="106"/>
      <c r="FL11" s="106"/>
      <c r="FM11" s="106"/>
      <c r="FN11" s="106"/>
      <c r="FO11" s="106"/>
      <c r="FP11" s="106"/>
      <c r="FQ11" s="106"/>
      <c r="FR11" s="106"/>
      <c r="FS11" s="113"/>
      <c r="FT11" s="108">
        <f>FT17</f>
        <v>0</v>
      </c>
      <c r="FU11" s="106"/>
      <c r="FV11" s="106"/>
      <c r="FW11" s="108">
        <f>FW17</f>
        <v>0</v>
      </c>
      <c r="FX11" s="113"/>
      <c r="FY11" s="106"/>
      <c r="FZ11" s="106"/>
      <c r="GA11" s="106"/>
      <c r="GB11" s="106"/>
      <c r="GC11" s="106"/>
      <c r="GD11" s="106"/>
      <c r="GE11" s="106"/>
      <c r="GF11" s="106"/>
      <c r="GG11" s="106"/>
      <c r="GH11" s="113"/>
      <c r="GI11" s="108">
        <f>GI17</f>
        <v>0</v>
      </c>
      <c r="GJ11" s="106"/>
      <c r="GK11" s="106"/>
      <c r="GL11" s="108">
        <f>GL17</f>
        <v>0</v>
      </c>
      <c r="GM11" s="113"/>
      <c r="GN11" s="106"/>
      <c r="GO11" s="106"/>
      <c r="GP11" s="114"/>
    </row>
    <row r="12" spans="1:198" ht="7.5" customHeight="1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</row>
    <row r="13" spans="1:198" ht="8.25" customHeight="1">
      <c r="A13" s="115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</row>
    <row r="14" spans="1:198" ht="8.25" customHeight="1" thickBot="1">
      <c r="A14" s="115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</row>
    <row r="15" spans="1:198" ht="17.25" customHeight="1" thickTop="1">
      <c r="A15" s="116" t="str">
        <f>'[1]Справочник ГТП'!$E$7</f>
        <v>АО «Салехардэнерго»</v>
      </c>
      <c r="B15" s="179" t="str">
        <f>'[1]Справочник ГТП'!$F$7</f>
        <v>PSALEHA1</v>
      </c>
      <c r="C15" s="117"/>
      <c r="D15" s="117"/>
      <c r="E15" s="117"/>
      <c r="F15" s="117"/>
      <c r="G15" s="117"/>
      <c r="H15" s="117"/>
      <c r="I15" s="117"/>
      <c r="J15" s="118"/>
      <c r="K15" s="119">
        <f>N15-C15</f>
        <v>44.220754000000007</v>
      </c>
      <c r="L15" s="117"/>
      <c r="M15" s="117"/>
      <c r="N15" s="120">
        <f>SUM(N16:N17)</f>
        <v>44.220754000000007</v>
      </c>
      <c r="O15" s="118"/>
      <c r="P15" s="121"/>
      <c r="Q15" s="121"/>
      <c r="R15" s="117"/>
      <c r="S15" s="117"/>
      <c r="T15" s="117"/>
      <c r="U15" s="117"/>
      <c r="V15" s="117"/>
      <c r="W15" s="117"/>
      <c r="X15" s="117"/>
      <c r="Y15" s="118"/>
      <c r="Z15" s="119">
        <f>AC15-R15</f>
        <v>45.093924000000001</v>
      </c>
      <c r="AA15" s="117"/>
      <c r="AB15" s="117"/>
      <c r="AC15" s="120">
        <f>SUM(AC16:AC17)</f>
        <v>45.093924000000001</v>
      </c>
      <c r="AD15" s="118"/>
      <c r="AE15" s="121"/>
      <c r="AF15" s="121"/>
      <c r="AG15" s="117"/>
      <c r="AH15" s="117"/>
      <c r="AI15" s="117"/>
      <c r="AJ15" s="117"/>
      <c r="AK15" s="117"/>
      <c r="AL15" s="117"/>
      <c r="AM15" s="117"/>
      <c r="AN15" s="118"/>
      <c r="AO15" s="119">
        <f>AR15-AG15</f>
        <v>40.251102999999993</v>
      </c>
      <c r="AP15" s="117"/>
      <c r="AQ15" s="117"/>
      <c r="AR15" s="120">
        <f>SUM(AR16:AR17)</f>
        <v>40.251102999999993</v>
      </c>
      <c r="AS15" s="118"/>
      <c r="AT15" s="121"/>
      <c r="AU15" s="121"/>
      <c r="AV15" s="117"/>
      <c r="AW15" s="117"/>
      <c r="AX15" s="117"/>
      <c r="AY15" s="117"/>
      <c r="AZ15" s="117"/>
      <c r="BA15" s="117"/>
      <c r="BB15" s="117"/>
      <c r="BC15" s="118"/>
      <c r="BD15" s="119">
        <f>BG15-AV15</f>
        <v>33.026000000000003</v>
      </c>
      <c r="BE15" s="117"/>
      <c r="BF15" s="117"/>
      <c r="BG15" s="120">
        <f>SUM(BG16:BG17)</f>
        <v>33.026000000000003</v>
      </c>
      <c r="BH15" s="118"/>
      <c r="BI15" s="121"/>
      <c r="BJ15" s="121"/>
      <c r="BK15" s="117"/>
      <c r="BL15" s="117"/>
      <c r="BM15" s="117"/>
      <c r="BN15" s="117"/>
      <c r="BO15" s="117"/>
      <c r="BP15" s="117"/>
      <c r="BQ15" s="117"/>
      <c r="BR15" s="118"/>
      <c r="BS15" s="119">
        <f>BV15-BK15</f>
        <v>29.048999999999999</v>
      </c>
      <c r="BT15" s="117"/>
      <c r="BU15" s="117"/>
      <c r="BV15" s="120">
        <f>SUM(BV16:BV17)</f>
        <v>29.048999999999999</v>
      </c>
      <c r="BW15" s="118"/>
      <c r="BX15" s="121"/>
      <c r="BY15" s="121"/>
      <c r="BZ15" s="117"/>
      <c r="CA15" s="117"/>
      <c r="CB15" s="117"/>
      <c r="CC15" s="117"/>
      <c r="CD15" s="117"/>
      <c r="CE15" s="117"/>
      <c r="CF15" s="117"/>
      <c r="CG15" s="118"/>
      <c r="CH15" s="119">
        <f>CK15-BZ15</f>
        <v>22.757999999999999</v>
      </c>
      <c r="CI15" s="117"/>
      <c r="CJ15" s="117"/>
      <c r="CK15" s="120">
        <f>SUM(CK16:CK17)</f>
        <v>22.757999999999999</v>
      </c>
      <c r="CL15" s="118"/>
      <c r="CM15" s="121"/>
      <c r="CN15" s="121"/>
      <c r="CO15" s="117"/>
      <c r="CP15" s="117"/>
      <c r="CQ15" s="117"/>
      <c r="CR15" s="117"/>
      <c r="CS15" s="117"/>
      <c r="CT15" s="117"/>
      <c r="CU15" s="117"/>
      <c r="CV15" s="118"/>
      <c r="CW15" s="119">
        <f>CZ15-CO15</f>
        <v>20.329000000000001</v>
      </c>
      <c r="CX15" s="117"/>
      <c r="CY15" s="117"/>
      <c r="CZ15" s="120">
        <f>SUM(CZ16:CZ17)</f>
        <v>20.329000000000001</v>
      </c>
      <c r="DA15" s="118"/>
      <c r="DB15" s="121"/>
      <c r="DC15" s="121"/>
      <c r="DD15" s="117"/>
      <c r="DE15" s="117"/>
      <c r="DF15" s="117"/>
      <c r="DG15" s="117"/>
      <c r="DH15" s="117"/>
      <c r="DI15" s="117"/>
      <c r="DJ15" s="117"/>
      <c r="DK15" s="118"/>
      <c r="DL15" s="119">
        <f>DO15-DD15</f>
        <v>21.702999999999999</v>
      </c>
      <c r="DM15" s="117"/>
      <c r="DN15" s="117"/>
      <c r="DO15" s="120">
        <f>SUM(DO16:DO17)</f>
        <v>21.702999999999999</v>
      </c>
      <c r="DP15" s="118"/>
      <c r="DQ15" s="121"/>
      <c r="DR15" s="121"/>
      <c r="DS15" s="117"/>
      <c r="DT15" s="117"/>
      <c r="DU15" s="117"/>
      <c r="DV15" s="117"/>
      <c r="DW15" s="117"/>
      <c r="DX15" s="117"/>
      <c r="DY15" s="117"/>
      <c r="DZ15" s="118"/>
      <c r="EA15" s="119">
        <f>ED15-DS15</f>
        <v>25.283999999999999</v>
      </c>
      <c r="EB15" s="117"/>
      <c r="EC15" s="117"/>
      <c r="ED15" s="120">
        <f>SUM(ED16:ED17)</f>
        <v>25.283999999999999</v>
      </c>
      <c r="EE15" s="118"/>
      <c r="EF15" s="121"/>
      <c r="EG15" s="121"/>
      <c r="EH15" s="117"/>
      <c r="EI15" s="117"/>
      <c r="EJ15" s="117"/>
      <c r="EK15" s="117"/>
      <c r="EL15" s="117"/>
      <c r="EM15" s="117"/>
      <c r="EN15" s="117"/>
      <c r="EO15" s="118"/>
      <c r="EP15" s="119">
        <f>ES15-EH15</f>
        <v>28.562999999999999</v>
      </c>
      <c r="EQ15" s="117"/>
      <c r="ER15" s="117"/>
      <c r="ES15" s="120">
        <f>SUM(ES16:ES17)</f>
        <v>28.562999999999999</v>
      </c>
      <c r="ET15" s="118"/>
      <c r="EU15" s="121"/>
      <c r="EV15" s="121"/>
      <c r="EW15" s="117"/>
      <c r="EX15" s="117"/>
      <c r="EY15" s="117"/>
      <c r="EZ15" s="117"/>
      <c r="FA15" s="117"/>
      <c r="FB15" s="117"/>
      <c r="FC15" s="117"/>
      <c r="FD15" s="118"/>
      <c r="FE15" s="119">
        <f>FH15-EW15</f>
        <v>37.378</v>
      </c>
      <c r="FF15" s="117"/>
      <c r="FG15" s="117"/>
      <c r="FH15" s="120">
        <f>SUM(FH16:FH17)</f>
        <v>37.378</v>
      </c>
      <c r="FI15" s="118"/>
      <c r="FJ15" s="121"/>
      <c r="FK15" s="121"/>
      <c r="FL15" s="117"/>
      <c r="FM15" s="117"/>
      <c r="FN15" s="117"/>
      <c r="FO15" s="117"/>
      <c r="FP15" s="117"/>
      <c r="FQ15" s="117"/>
      <c r="FR15" s="117"/>
      <c r="FS15" s="118"/>
      <c r="FT15" s="119">
        <f>FW15-FL15</f>
        <v>43.523000000000003</v>
      </c>
      <c r="FU15" s="117"/>
      <c r="FV15" s="117"/>
      <c r="FW15" s="120">
        <f>SUM(FW16:FW17)</f>
        <v>43.523000000000003</v>
      </c>
      <c r="FX15" s="118"/>
      <c r="FY15" s="121"/>
      <c r="FZ15" s="121"/>
      <c r="GA15" s="117"/>
      <c r="GB15" s="117"/>
      <c r="GC15" s="117"/>
      <c r="GD15" s="117"/>
      <c r="GE15" s="117"/>
      <c r="GF15" s="117"/>
      <c r="GG15" s="117"/>
      <c r="GH15" s="118"/>
      <c r="GI15" s="119">
        <f>GL15-GA15</f>
        <v>391.17878100000001</v>
      </c>
      <c r="GJ15" s="117"/>
      <c r="GK15" s="117"/>
      <c r="GL15" s="120">
        <f>SUM(GL16:GL17)</f>
        <v>391.17878100000001</v>
      </c>
      <c r="GM15" s="118"/>
      <c r="GN15" s="121"/>
      <c r="GO15" s="121"/>
      <c r="GP15" s="122"/>
    </row>
    <row r="16" spans="1:198" ht="13.5" customHeight="1">
      <c r="A16" s="123" t="s">
        <v>153</v>
      </c>
      <c r="B16" s="172"/>
      <c r="C16" s="124"/>
      <c r="D16" s="124"/>
      <c r="E16" s="124"/>
      <c r="F16" s="124"/>
      <c r="G16" s="124"/>
      <c r="H16" s="124"/>
      <c r="I16" s="124"/>
      <c r="J16" s="125"/>
      <c r="K16" s="126">
        <f>N16-C16</f>
        <v>44.220754000000007</v>
      </c>
      <c r="L16" s="124"/>
      <c r="M16" s="124"/>
      <c r="N16" s="127">
        <f>[2]Январь!$O$12</f>
        <v>44.220754000000007</v>
      </c>
      <c r="O16" s="125"/>
      <c r="P16" s="124"/>
      <c r="Q16" s="124"/>
      <c r="R16" s="124"/>
      <c r="S16" s="124"/>
      <c r="T16" s="124"/>
      <c r="U16" s="124"/>
      <c r="V16" s="124"/>
      <c r="W16" s="124"/>
      <c r="X16" s="124"/>
      <c r="Y16" s="125"/>
      <c r="Z16" s="126">
        <f>AC16-R16</f>
        <v>45.093924000000001</v>
      </c>
      <c r="AA16" s="124"/>
      <c r="AB16" s="124"/>
      <c r="AC16" s="127">
        <f>[2]Февраль!$O$12</f>
        <v>45.093924000000001</v>
      </c>
      <c r="AD16" s="125"/>
      <c r="AE16" s="124"/>
      <c r="AF16" s="124"/>
      <c r="AG16" s="124"/>
      <c r="AH16" s="124"/>
      <c r="AI16" s="124"/>
      <c r="AJ16" s="124"/>
      <c r="AK16" s="124"/>
      <c r="AL16" s="124"/>
      <c r="AM16" s="124"/>
      <c r="AN16" s="125"/>
      <c r="AO16" s="126">
        <f>AR16-AG16</f>
        <v>40.251102999999993</v>
      </c>
      <c r="AP16" s="124"/>
      <c r="AQ16" s="124"/>
      <c r="AR16" s="127">
        <f>[2]Март!$O$12</f>
        <v>40.251102999999993</v>
      </c>
      <c r="AS16" s="125"/>
      <c r="AT16" s="124"/>
      <c r="AU16" s="124"/>
      <c r="AV16" s="124"/>
      <c r="AW16" s="124"/>
      <c r="AX16" s="124"/>
      <c r="AY16" s="124"/>
      <c r="AZ16" s="124"/>
      <c r="BA16" s="124"/>
      <c r="BB16" s="124"/>
      <c r="BC16" s="125"/>
      <c r="BD16" s="126">
        <f>BG16-AV16</f>
        <v>33.026000000000003</v>
      </c>
      <c r="BE16" s="124"/>
      <c r="BF16" s="124"/>
      <c r="BG16" s="127">
        <v>33.026000000000003</v>
      </c>
      <c r="BH16" s="125"/>
      <c r="BI16" s="124"/>
      <c r="BJ16" s="124"/>
      <c r="BK16" s="124"/>
      <c r="BL16" s="124"/>
      <c r="BM16" s="124"/>
      <c r="BN16" s="124"/>
      <c r="BO16" s="124"/>
      <c r="BP16" s="124"/>
      <c r="BQ16" s="124"/>
      <c r="BR16" s="125"/>
      <c r="BS16" s="126">
        <f>BV16-BK16</f>
        <v>29.048999999999999</v>
      </c>
      <c r="BT16" s="124"/>
      <c r="BU16" s="124"/>
      <c r="BV16" s="127">
        <v>29.048999999999999</v>
      </c>
      <c r="BW16" s="125"/>
      <c r="BX16" s="124"/>
      <c r="BY16" s="124"/>
      <c r="BZ16" s="124"/>
      <c r="CA16" s="124"/>
      <c r="CB16" s="124"/>
      <c r="CC16" s="124"/>
      <c r="CD16" s="124"/>
      <c r="CE16" s="124"/>
      <c r="CF16" s="124"/>
      <c r="CG16" s="125"/>
      <c r="CH16" s="126">
        <f>CK16-BZ16</f>
        <v>22.757999999999999</v>
      </c>
      <c r="CI16" s="124"/>
      <c r="CJ16" s="124"/>
      <c r="CK16" s="127">
        <v>22.757999999999999</v>
      </c>
      <c r="CL16" s="125"/>
      <c r="CM16" s="124"/>
      <c r="CN16" s="124"/>
      <c r="CO16" s="124"/>
      <c r="CP16" s="124"/>
      <c r="CQ16" s="124"/>
      <c r="CR16" s="124"/>
      <c r="CS16" s="124"/>
      <c r="CT16" s="124"/>
      <c r="CU16" s="124"/>
      <c r="CV16" s="125"/>
      <c r="CW16" s="126">
        <f>CZ16-CO16</f>
        <v>20.329000000000001</v>
      </c>
      <c r="CX16" s="124"/>
      <c r="CY16" s="124"/>
      <c r="CZ16" s="127">
        <v>20.329000000000001</v>
      </c>
      <c r="DA16" s="125"/>
      <c r="DB16" s="124"/>
      <c r="DC16" s="124"/>
      <c r="DD16" s="124"/>
      <c r="DE16" s="124"/>
      <c r="DF16" s="124"/>
      <c r="DG16" s="124"/>
      <c r="DH16" s="124"/>
      <c r="DI16" s="124"/>
      <c r="DJ16" s="124"/>
      <c r="DK16" s="125"/>
      <c r="DL16" s="126">
        <f>DO16-DD16</f>
        <v>21.702999999999999</v>
      </c>
      <c r="DM16" s="124"/>
      <c r="DN16" s="124"/>
      <c r="DO16" s="127">
        <v>21.702999999999999</v>
      </c>
      <c r="DP16" s="125"/>
      <c r="DQ16" s="124"/>
      <c r="DR16" s="124"/>
      <c r="DS16" s="124"/>
      <c r="DT16" s="124"/>
      <c r="DU16" s="124"/>
      <c r="DV16" s="124"/>
      <c r="DW16" s="124"/>
      <c r="DX16" s="124"/>
      <c r="DY16" s="124"/>
      <c r="DZ16" s="125"/>
      <c r="EA16" s="126">
        <f>ED16-DS16</f>
        <v>25.283999999999999</v>
      </c>
      <c r="EB16" s="124"/>
      <c r="EC16" s="124"/>
      <c r="ED16" s="127">
        <v>25.283999999999999</v>
      </c>
      <c r="EE16" s="125"/>
      <c r="EF16" s="124"/>
      <c r="EG16" s="124"/>
      <c r="EH16" s="124"/>
      <c r="EI16" s="124"/>
      <c r="EJ16" s="124"/>
      <c r="EK16" s="124"/>
      <c r="EL16" s="124"/>
      <c r="EM16" s="124"/>
      <c r="EN16" s="124"/>
      <c r="EO16" s="125"/>
      <c r="EP16" s="126">
        <f>ES16-EH16</f>
        <v>28.562999999999999</v>
      </c>
      <c r="EQ16" s="124"/>
      <c r="ER16" s="124"/>
      <c r="ES16" s="127">
        <v>28.562999999999999</v>
      </c>
      <c r="ET16" s="125"/>
      <c r="EU16" s="124"/>
      <c r="EV16" s="124"/>
      <c r="EW16" s="124"/>
      <c r="EX16" s="124"/>
      <c r="EY16" s="124"/>
      <c r="EZ16" s="124"/>
      <c r="FA16" s="124"/>
      <c r="FB16" s="124"/>
      <c r="FC16" s="124"/>
      <c r="FD16" s="125"/>
      <c r="FE16" s="126">
        <f>FH16-EW16</f>
        <v>37.378</v>
      </c>
      <c r="FF16" s="124"/>
      <c r="FG16" s="124"/>
      <c r="FH16" s="127">
        <v>37.378</v>
      </c>
      <c r="FI16" s="125"/>
      <c r="FJ16" s="124"/>
      <c r="FK16" s="124"/>
      <c r="FL16" s="124"/>
      <c r="FM16" s="124"/>
      <c r="FN16" s="124"/>
      <c r="FO16" s="124"/>
      <c r="FP16" s="124"/>
      <c r="FQ16" s="124"/>
      <c r="FR16" s="124"/>
      <c r="FS16" s="125"/>
      <c r="FT16" s="126">
        <f>FW16-FL16</f>
        <v>43.523000000000003</v>
      </c>
      <c r="FU16" s="124"/>
      <c r="FV16" s="124"/>
      <c r="FW16" s="127">
        <v>43.523000000000003</v>
      </c>
      <c r="FX16" s="125"/>
      <c r="FY16" s="124"/>
      <c r="FZ16" s="124"/>
      <c r="GA16" s="124"/>
      <c r="GB16" s="124"/>
      <c r="GC16" s="124"/>
      <c r="GD16" s="124"/>
      <c r="GE16" s="124"/>
      <c r="GF16" s="124"/>
      <c r="GG16" s="124"/>
      <c r="GH16" s="125"/>
      <c r="GI16" s="126">
        <f>GL16-GA16</f>
        <v>391.17878100000001</v>
      </c>
      <c r="GJ16" s="124"/>
      <c r="GK16" s="124"/>
      <c r="GL16" s="127">
        <f>SUM(N16,AC16,AR16,BG16,BV16,CK16,CZ16,DO16,ED16,ES16,FH16,FW16)</f>
        <v>391.17878100000001</v>
      </c>
      <c r="GM16" s="125"/>
      <c r="GN16" s="124"/>
      <c r="GO16" s="124"/>
      <c r="GP16" s="128"/>
    </row>
    <row r="17" spans="1:198" ht="21.75" customHeight="1">
      <c r="A17" s="123" t="s">
        <v>154</v>
      </c>
      <c r="B17" s="172"/>
      <c r="C17" s="124"/>
      <c r="D17" s="124"/>
      <c r="E17" s="124"/>
      <c r="F17" s="124"/>
      <c r="G17" s="124"/>
      <c r="H17" s="124"/>
      <c r="I17" s="124"/>
      <c r="J17" s="125"/>
      <c r="K17" s="126">
        <f>N17-C17</f>
        <v>0</v>
      </c>
      <c r="L17" s="124"/>
      <c r="M17" s="124"/>
      <c r="N17" s="127">
        <f>[1]Январь!$O$16</f>
        <v>0</v>
      </c>
      <c r="O17" s="125"/>
      <c r="P17" s="124"/>
      <c r="Q17" s="124"/>
      <c r="R17" s="124"/>
      <c r="S17" s="124"/>
      <c r="T17" s="124"/>
      <c r="U17" s="124"/>
      <c r="V17" s="124"/>
      <c r="W17" s="124"/>
      <c r="X17" s="124"/>
      <c r="Y17" s="125"/>
      <c r="Z17" s="126">
        <f>AC17-R17</f>
        <v>0</v>
      </c>
      <c r="AA17" s="124"/>
      <c r="AB17" s="124"/>
      <c r="AC17" s="127">
        <f>[1]Февраль!$O$16</f>
        <v>0</v>
      </c>
      <c r="AD17" s="125"/>
      <c r="AE17" s="124"/>
      <c r="AF17" s="124"/>
      <c r="AG17" s="124"/>
      <c r="AH17" s="124"/>
      <c r="AI17" s="124"/>
      <c r="AJ17" s="124"/>
      <c r="AK17" s="124"/>
      <c r="AL17" s="124"/>
      <c r="AM17" s="124"/>
      <c r="AN17" s="125"/>
      <c r="AO17" s="126">
        <f>AR17-AG17</f>
        <v>0</v>
      </c>
      <c r="AP17" s="124"/>
      <c r="AQ17" s="124"/>
      <c r="AR17" s="127">
        <f>[1]Март!$O$16</f>
        <v>0</v>
      </c>
      <c r="AS17" s="125"/>
      <c r="AT17" s="124"/>
      <c r="AU17" s="124"/>
      <c r="AV17" s="124"/>
      <c r="AW17" s="124"/>
      <c r="AX17" s="124"/>
      <c r="AY17" s="124"/>
      <c r="AZ17" s="124"/>
      <c r="BA17" s="124"/>
      <c r="BB17" s="124"/>
      <c r="BC17" s="125"/>
      <c r="BD17" s="126">
        <f>BG17-AV17</f>
        <v>0</v>
      </c>
      <c r="BE17" s="124"/>
      <c r="BF17" s="124"/>
      <c r="BG17" s="127">
        <f>[1]Апрель!$O$16</f>
        <v>0</v>
      </c>
      <c r="BH17" s="125"/>
      <c r="BI17" s="124"/>
      <c r="BJ17" s="124"/>
      <c r="BK17" s="124"/>
      <c r="BL17" s="124"/>
      <c r="BM17" s="124"/>
      <c r="BN17" s="124"/>
      <c r="BO17" s="124"/>
      <c r="BP17" s="124"/>
      <c r="BQ17" s="124"/>
      <c r="BR17" s="125"/>
      <c r="BS17" s="126">
        <f>BV17-BK17</f>
        <v>0</v>
      </c>
      <c r="BT17" s="124"/>
      <c r="BU17" s="124"/>
      <c r="BV17" s="127">
        <f>[1]Май!$O$16</f>
        <v>0</v>
      </c>
      <c r="BW17" s="125"/>
      <c r="BX17" s="124"/>
      <c r="BY17" s="124"/>
      <c r="BZ17" s="124"/>
      <c r="CA17" s="124"/>
      <c r="CB17" s="124"/>
      <c r="CC17" s="124"/>
      <c r="CD17" s="124"/>
      <c r="CE17" s="124"/>
      <c r="CF17" s="124"/>
      <c r="CG17" s="125"/>
      <c r="CH17" s="126">
        <f>CK17-BZ17</f>
        <v>0</v>
      </c>
      <c r="CI17" s="124"/>
      <c r="CJ17" s="124"/>
      <c r="CK17" s="127">
        <f>[1]Июнь!$O$16</f>
        <v>0</v>
      </c>
      <c r="CL17" s="125"/>
      <c r="CM17" s="124"/>
      <c r="CN17" s="124"/>
      <c r="CO17" s="124"/>
      <c r="CP17" s="124"/>
      <c r="CQ17" s="124"/>
      <c r="CR17" s="124"/>
      <c r="CS17" s="124"/>
      <c r="CT17" s="124"/>
      <c r="CU17" s="124"/>
      <c r="CV17" s="125"/>
      <c r="CW17" s="126">
        <f>CZ17-CO17</f>
        <v>0</v>
      </c>
      <c r="CX17" s="124"/>
      <c r="CY17" s="124"/>
      <c r="CZ17" s="127">
        <f>[1]Июль!$O$16</f>
        <v>0</v>
      </c>
      <c r="DA17" s="125"/>
      <c r="DB17" s="124"/>
      <c r="DC17" s="124"/>
      <c r="DD17" s="124"/>
      <c r="DE17" s="124"/>
      <c r="DF17" s="124"/>
      <c r="DG17" s="124"/>
      <c r="DH17" s="124"/>
      <c r="DI17" s="124"/>
      <c r="DJ17" s="124"/>
      <c r="DK17" s="125"/>
      <c r="DL17" s="126">
        <f>DO17-DD17</f>
        <v>0</v>
      </c>
      <c r="DM17" s="124"/>
      <c r="DN17" s="124"/>
      <c r="DO17" s="127">
        <f>[1]Август!$O$16</f>
        <v>0</v>
      </c>
      <c r="DP17" s="125"/>
      <c r="DQ17" s="124"/>
      <c r="DR17" s="124"/>
      <c r="DS17" s="124"/>
      <c r="DT17" s="124"/>
      <c r="DU17" s="124"/>
      <c r="DV17" s="124"/>
      <c r="DW17" s="124"/>
      <c r="DX17" s="124"/>
      <c r="DY17" s="124"/>
      <c r="DZ17" s="125"/>
      <c r="EA17" s="126">
        <f>ED17-DS17</f>
        <v>0</v>
      </c>
      <c r="EB17" s="124"/>
      <c r="EC17" s="124"/>
      <c r="ED17" s="127">
        <f>[1]Сентябрь!$O$16</f>
        <v>0</v>
      </c>
      <c r="EE17" s="125"/>
      <c r="EF17" s="124"/>
      <c r="EG17" s="124"/>
      <c r="EH17" s="124"/>
      <c r="EI17" s="124"/>
      <c r="EJ17" s="124"/>
      <c r="EK17" s="124"/>
      <c r="EL17" s="124"/>
      <c r="EM17" s="124"/>
      <c r="EN17" s="124"/>
      <c r="EO17" s="125"/>
      <c r="EP17" s="126">
        <f>ES17-EH17</f>
        <v>0</v>
      </c>
      <c r="EQ17" s="124"/>
      <c r="ER17" s="124"/>
      <c r="ES17" s="127">
        <f>[1]Октябрь!$O$16</f>
        <v>0</v>
      </c>
      <c r="ET17" s="125"/>
      <c r="EU17" s="124"/>
      <c r="EV17" s="124"/>
      <c r="EW17" s="124"/>
      <c r="EX17" s="124"/>
      <c r="EY17" s="124"/>
      <c r="EZ17" s="124"/>
      <c r="FA17" s="124"/>
      <c r="FB17" s="124"/>
      <c r="FC17" s="124"/>
      <c r="FD17" s="125"/>
      <c r="FE17" s="126">
        <f>FH17-EW17</f>
        <v>0</v>
      </c>
      <c r="FF17" s="124"/>
      <c r="FG17" s="124"/>
      <c r="FH17" s="127">
        <f>[1]Ноябрь!$O$16</f>
        <v>0</v>
      </c>
      <c r="FI17" s="125"/>
      <c r="FJ17" s="124"/>
      <c r="FK17" s="124"/>
      <c r="FL17" s="124"/>
      <c r="FM17" s="124"/>
      <c r="FN17" s="124"/>
      <c r="FO17" s="124"/>
      <c r="FP17" s="124"/>
      <c r="FQ17" s="124"/>
      <c r="FR17" s="124"/>
      <c r="FS17" s="125"/>
      <c r="FT17" s="126">
        <f>FW17-FL17</f>
        <v>0</v>
      </c>
      <c r="FU17" s="124"/>
      <c r="FV17" s="124"/>
      <c r="FW17" s="127">
        <f>[1]Декабрь!$O$16</f>
        <v>0</v>
      </c>
      <c r="FX17" s="125"/>
      <c r="FY17" s="124"/>
      <c r="FZ17" s="124"/>
      <c r="GA17" s="124"/>
      <c r="GB17" s="124"/>
      <c r="GC17" s="124"/>
      <c r="GD17" s="124"/>
      <c r="GE17" s="124"/>
      <c r="GF17" s="124"/>
      <c r="GG17" s="124"/>
      <c r="GH17" s="125"/>
      <c r="GI17" s="126">
        <f>GL17-GA17</f>
        <v>0</v>
      </c>
      <c r="GJ17" s="124"/>
      <c r="GK17" s="124"/>
      <c r="GL17" s="127">
        <f>SUM(N17,AC17,AR17,BG17,BV17,CK17,CZ17,DO17,ED17,ES17,FH17,FW17)</f>
        <v>0</v>
      </c>
      <c r="GM17" s="125"/>
      <c r="GN17" s="124"/>
      <c r="GO17" s="124"/>
      <c r="GP17" s="128"/>
    </row>
    <row r="18" spans="1:198">
      <c r="A18" s="123"/>
      <c r="B18" s="172"/>
      <c r="C18" s="124"/>
      <c r="D18" s="124"/>
      <c r="E18" s="124"/>
      <c r="F18" s="124"/>
      <c r="G18" s="124"/>
      <c r="H18" s="124"/>
      <c r="I18" s="124"/>
      <c r="J18" s="125"/>
      <c r="K18" s="129"/>
      <c r="L18" s="124"/>
      <c r="M18" s="124"/>
      <c r="N18" s="124"/>
      <c r="O18" s="125"/>
      <c r="P18" s="124"/>
      <c r="Q18" s="124"/>
      <c r="R18" s="124"/>
      <c r="S18" s="124"/>
      <c r="T18" s="124"/>
      <c r="U18" s="124"/>
      <c r="V18" s="124"/>
      <c r="W18" s="124"/>
      <c r="X18" s="124"/>
      <c r="Y18" s="125"/>
      <c r="Z18" s="129"/>
      <c r="AA18" s="124"/>
      <c r="AB18" s="124"/>
      <c r="AC18" s="124"/>
      <c r="AD18" s="125"/>
      <c r="AE18" s="124"/>
      <c r="AF18" s="124"/>
      <c r="AG18" s="124"/>
      <c r="AH18" s="124"/>
      <c r="AI18" s="124"/>
      <c r="AJ18" s="124"/>
      <c r="AK18" s="124"/>
      <c r="AL18" s="124"/>
      <c r="AM18" s="124"/>
      <c r="AN18" s="125"/>
      <c r="AO18" s="129"/>
      <c r="AP18" s="124"/>
      <c r="AQ18" s="124"/>
      <c r="AR18" s="124"/>
      <c r="AS18" s="125"/>
      <c r="AT18" s="124"/>
      <c r="AU18" s="124"/>
      <c r="AV18" s="124"/>
      <c r="AW18" s="124"/>
      <c r="AX18" s="124"/>
      <c r="AY18" s="124"/>
      <c r="AZ18" s="124"/>
      <c r="BA18" s="124"/>
      <c r="BB18" s="124"/>
      <c r="BC18" s="125"/>
      <c r="BD18" s="129"/>
      <c r="BE18" s="124"/>
      <c r="BF18" s="124"/>
      <c r="BG18" s="124"/>
      <c r="BH18" s="125"/>
      <c r="BI18" s="124"/>
      <c r="BJ18" s="124"/>
      <c r="BK18" s="124"/>
      <c r="BL18" s="124"/>
      <c r="BM18" s="124"/>
      <c r="BN18" s="124"/>
      <c r="BO18" s="124"/>
      <c r="BP18" s="124"/>
      <c r="BQ18" s="124"/>
      <c r="BR18" s="125"/>
      <c r="BS18" s="129"/>
      <c r="BT18" s="124"/>
      <c r="BU18" s="124"/>
      <c r="BV18" s="124"/>
      <c r="BW18" s="125"/>
      <c r="BX18" s="124"/>
      <c r="BY18" s="124"/>
      <c r="BZ18" s="124"/>
      <c r="CA18" s="124"/>
      <c r="CB18" s="124"/>
      <c r="CC18" s="124"/>
      <c r="CD18" s="124"/>
      <c r="CE18" s="124"/>
      <c r="CF18" s="124"/>
      <c r="CG18" s="125"/>
      <c r="CH18" s="129"/>
      <c r="CI18" s="124"/>
      <c r="CJ18" s="124"/>
      <c r="CK18" s="124"/>
      <c r="CL18" s="125"/>
      <c r="CM18" s="124"/>
      <c r="CN18" s="124"/>
      <c r="CO18" s="124"/>
      <c r="CP18" s="124"/>
      <c r="CQ18" s="124"/>
      <c r="CR18" s="124"/>
      <c r="CS18" s="124"/>
      <c r="CT18" s="124"/>
      <c r="CU18" s="124"/>
      <c r="CV18" s="125"/>
      <c r="CW18" s="129"/>
      <c r="CX18" s="124"/>
      <c r="CY18" s="124"/>
      <c r="CZ18" s="124"/>
      <c r="DA18" s="125"/>
      <c r="DB18" s="124"/>
      <c r="DC18" s="124"/>
      <c r="DD18" s="124"/>
      <c r="DE18" s="124"/>
      <c r="DF18" s="124"/>
      <c r="DG18" s="124"/>
      <c r="DH18" s="124"/>
      <c r="DI18" s="124"/>
      <c r="DJ18" s="124"/>
      <c r="DK18" s="125"/>
      <c r="DL18" s="129"/>
      <c r="DM18" s="124"/>
      <c r="DN18" s="124"/>
      <c r="DO18" s="124"/>
      <c r="DP18" s="125"/>
      <c r="DQ18" s="124"/>
      <c r="DR18" s="124"/>
      <c r="DS18" s="124"/>
      <c r="DT18" s="124"/>
      <c r="DU18" s="124"/>
      <c r="DV18" s="124"/>
      <c r="DW18" s="124"/>
      <c r="DX18" s="124"/>
      <c r="DY18" s="124"/>
      <c r="DZ18" s="125"/>
      <c r="EA18" s="129"/>
      <c r="EB18" s="124"/>
      <c r="EC18" s="124"/>
      <c r="ED18" s="124"/>
      <c r="EE18" s="125"/>
      <c r="EF18" s="124"/>
      <c r="EG18" s="124"/>
      <c r="EH18" s="124"/>
      <c r="EI18" s="124"/>
      <c r="EJ18" s="124"/>
      <c r="EK18" s="124"/>
      <c r="EL18" s="124"/>
      <c r="EM18" s="124"/>
      <c r="EN18" s="124"/>
      <c r="EO18" s="125"/>
      <c r="EP18" s="129"/>
      <c r="EQ18" s="124"/>
      <c r="ER18" s="124"/>
      <c r="ES18" s="124"/>
      <c r="ET18" s="125"/>
      <c r="EU18" s="124"/>
      <c r="EV18" s="124"/>
      <c r="EW18" s="124"/>
      <c r="EX18" s="124"/>
      <c r="EY18" s="124"/>
      <c r="EZ18" s="124"/>
      <c r="FA18" s="124"/>
      <c r="FB18" s="124"/>
      <c r="FC18" s="124"/>
      <c r="FD18" s="125"/>
      <c r="FE18" s="129"/>
      <c r="FF18" s="124"/>
      <c r="FG18" s="124"/>
      <c r="FH18" s="124"/>
      <c r="FI18" s="125"/>
      <c r="FJ18" s="124"/>
      <c r="FK18" s="124"/>
      <c r="FL18" s="124"/>
      <c r="FM18" s="124"/>
      <c r="FN18" s="124"/>
      <c r="FO18" s="124"/>
      <c r="FP18" s="124"/>
      <c r="FQ18" s="124"/>
      <c r="FR18" s="124"/>
      <c r="FS18" s="125"/>
      <c r="FT18" s="129"/>
      <c r="FU18" s="124"/>
      <c r="FV18" s="124"/>
      <c r="FW18" s="124"/>
      <c r="FX18" s="125"/>
      <c r="FY18" s="124"/>
      <c r="FZ18" s="124"/>
      <c r="GA18" s="124"/>
      <c r="GB18" s="124"/>
      <c r="GC18" s="124"/>
      <c r="GD18" s="124"/>
      <c r="GE18" s="124"/>
      <c r="GF18" s="124"/>
      <c r="GG18" s="124"/>
      <c r="GH18" s="125"/>
      <c r="GI18" s="129"/>
      <c r="GJ18" s="124"/>
      <c r="GK18" s="124"/>
      <c r="GL18" s="124"/>
      <c r="GM18" s="125"/>
      <c r="GN18" s="124"/>
      <c r="GO18" s="124"/>
      <c r="GP18" s="130"/>
    </row>
    <row r="19" spans="1:198" ht="14.25" customHeight="1" thickBot="1">
      <c r="A19" s="131"/>
      <c r="B19" s="180"/>
      <c r="C19" s="132"/>
      <c r="D19" s="132"/>
      <c r="E19" s="132"/>
      <c r="F19" s="132"/>
      <c r="G19" s="132"/>
      <c r="H19" s="132"/>
      <c r="I19" s="132"/>
      <c r="J19" s="133"/>
      <c r="K19" s="134"/>
      <c r="L19" s="132"/>
      <c r="M19" s="132"/>
      <c r="N19" s="132"/>
      <c r="O19" s="133"/>
      <c r="P19" s="132"/>
      <c r="Q19" s="132"/>
      <c r="R19" s="132"/>
      <c r="S19" s="132"/>
      <c r="T19" s="132"/>
      <c r="U19" s="132"/>
      <c r="V19" s="132"/>
      <c r="W19" s="132"/>
      <c r="X19" s="132"/>
      <c r="Y19" s="133"/>
      <c r="Z19" s="134"/>
      <c r="AA19" s="132"/>
      <c r="AB19" s="132"/>
      <c r="AC19" s="132"/>
      <c r="AD19" s="133"/>
      <c r="AE19" s="132"/>
      <c r="AF19" s="132"/>
      <c r="AG19" s="132"/>
      <c r="AH19" s="132"/>
      <c r="AI19" s="132"/>
      <c r="AJ19" s="132"/>
      <c r="AK19" s="132"/>
      <c r="AL19" s="132"/>
      <c r="AM19" s="132"/>
      <c r="AN19" s="133"/>
      <c r="AO19" s="134"/>
      <c r="AP19" s="132"/>
      <c r="AQ19" s="132"/>
      <c r="AR19" s="132"/>
      <c r="AS19" s="133"/>
      <c r="AT19" s="132"/>
      <c r="AU19" s="132"/>
      <c r="AV19" s="132"/>
      <c r="AW19" s="132"/>
      <c r="AX19" s="132"/>
      <c r="AY19" s="132"/>
      <c r="AZ19" s="132"/>
      <c r="BA19" s="132"/>
      <c r="BB19" s="132"/>
      <c r="BC19" s="133"/>
      <c r="BD19" s="134"/>
      <c r="BE19" s="132"/>
      <c r="BF19" s="132"/>
      <c r="BG19" s="132"/>
      <c r="BH19" s="133"/>
      <c r="BI19" s="132"/>
      <c r="BJ19" s="132"/>
      <c r="BK19" s="132"/>
      <c r="BL19" s="132"/>
      <c r="BM19" s="132"/>
      <c r="BN19" s="132"/>
      <c r="BO19" s="132"/>
      <c r="BP19" s="132"/>
      <c r="BQ19" s="132"/>
      <c r="BR19" s="133"/>
      <c r="BS19" s="134"/>
      <c r="BT19" s="132"/>
      <c r="BU19" s="132"/>
      <c r="BV19" s="132"/>
      <c r="BW19" s="133"/>
      <c r="BX19" s="132"/>
      <c r="BY19" s="132"/>
      <c r="BZ19" s="132"/>
      <c r="CA19" s="132"/>
      <c r="CB19" s="132"/>
      <c r="CC19" s="132"/>
      <c r="CD19" s="132"/>
      <c r="CE19" s="132"/>
      <c r="CF19" s="132"/>
      <c r="CG19" s="133"/>
      <c r="CH19" s="134"/>
      <c r="CI19" s="132"/>
      <c r="CJ19" s="132"/>
      <c r="CK19" s="132"/>
      <c r="CL19" s="133"/>
      <c r="CM19" s="132"/>
      <c r="CN19" s="132"/>
      <c r="CO19" s="132"/>
      <c r="CP19" s="132"/>
      <c r="CQ19" s="132"/>
      <c r="CR19" s="132"/>
      <c r="CS19" s="132"/>
      <c r="CT19" s="132"/>
      <c r="CU19" s="132"/>
      <c r="CV19" s="133"/>
      <c r="CW19" s="134"/>
      <c r="CX19" s="132"/>
      <c r="CY19" s="132"/>
      <c r="CZ19" s="132"/>
      <c r="DA19" s="133"/>
      <c r="DB19" s="132"/>
      <c r="DC19" s="132"/>
      <c r="DD19" s="132"/>
      <c r="DE19" s="132"/>
      <c r="DF19" s="132"/>
      <c r="DG19" s="132"/>
      <c r="DH19" s="132"/>
      <c r="DI19" s="132"/>
      <c r="DJ19" s="132"/>
      <c r="DK19" s="133"/>
      <c r="DL19" s="134"/>
      <c r="DM19" s="132"/>
      <c r="DN19" s="132"/>
      <c r="DO19" s="132"/>
      <c r="DP19" s="133"/>
      <c r="DQ19" s="132"/>
      <c r="DR19" s="132"/>
      <c r="DS19" s="132"/>
      <c r="DT19" s="132"/>
      <c r="DU19" s="132"/>
      <c r="DV19" s="132"/>
      <c r="DW19" s="132"/>
      <c r="DX19" s="132"/>
      <c r="DY19" s="132"/>
      <c r="DZ19" s="133"/>
      <c r="EA19" s="134"/>
      <c r="EB19" s="132"/>
      <c r="EC19" s="132"/>
      <c r="ED19" s="132"/>
      <c r="EE19" s="133"/>
      <c r="EF19" s="132"/>
      <c r="EG19" s="132"/>
      <c r="EH19" s="132"/>
      <c r="EI19" s="132"/>
      <c r="EJ19" s="132"/>
      <c r="EK19" s="132"/>
      <c r="EL19" s="132"/>
      <c r="EM19" s="132"/>
      <c r="EN19" s="132"/>
      <c r="EO19" s="133"/>
      <c r="EP19" s="134"/>
      <c r="EQ19" s="132"/>
      <c r="ER19" s="132"/>
      <c r="ES19" s="132"/>
      <c r="ET19" s="133"/>
      <c r="EU19" s="132"/>
      <c r="EV19" s="132"/>
      <c r="EW19" s="132"/>
      <c r="EX19" s="132"/>
      <c r="EY19" s="132"/>
      <c r="EZ19" s="132"/>
      <c r="FA19" s="132"/>
      <c r="FB19" s="132"/>
      <c r="FC19" s="132"/>
      <c r="FD19" s="133"/>
      <c r="FE19" s="134"/>
      <c r="FF19" s="132"/>
      <c r="FG19" s="132"/>
      <c r="FH19" s="132"/>
      <c r="FI19" s="133"/>
      <c r="FJ19" s="132"/>
      <c r="FK19" s="132"/>
      <c r="FL19" s="132"/>
      <c r="FM19" s="132"/>
      <c r="FN19" s="132"/>
      <c r="FO19" s="132"/>
      <c r="FP19" s="132"/>
      <c r="FQ19" s="132"/>
      <c r="FR19" s="132"/>
      <c r="FS19" s="133"/>
      <c r="FT19" s="134"/>
      <c r="FU19" s="132"/>
      <c r="FV19" s="132"/>
      <c r="FW19" s="132"/>
      <c r="FX19" s="133"/>
      <c r="FY19" s="132"/>
      <c r="FZ19" s="132"/>
      <c r="GA19" s="132"/>
      <c r="GB19" s="132"/>
      <c r="GC19" s="132"/>
      <c r="GD19" s="132"/>
      <c r="GE19" s="132"/>
      <c r="GF19" s="132"/>
      <c r="GG19" s="132"/>
      <c r="GH19" s="133"/>
      <c r="GI19" s="134"/>
      <c r="GJ19" s="132"/>
      <c r="GK19" s="132"/>
      <c r="GL19" s="132"/>
      <c r="GM19" s="133"/>
      <c r="GN19" s="132"/>
      <c r="GO19" s="132"/>
      <c r="GP19" s="135"/>
    </row>
    <row r="20" spans="1:198" ht="15.75" thickTop="1">
      <c r="A20" s="136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37"/>
      <c r="CR20" s="137"/>
      <c r="CS20" s="137"/>
      <c r="CT20" s="137"/>
      <c r="CU20" s="137"/>
      <c r="CV20" s="137"/>
      <c r="CW20" s="137"/>
      <c r="CX20" s="137"/>
      <c r="CY20" s="137"/>
      <c r="CZ20" s="137"/>
      <c r="DA20" s="137"/>
      <c r="DB20" s="137"/>
      <c r="DC20" s="137"/>
      <c r="DD20" s="137"/>
      <c r="DE20" s="137"/>
      <c r="DF20" s="137"/>
      <c r="DG20" s="137"/>
      <c r="DH20" s="137"/>
      <c r="DI20" s="137"/>
      <c r="DJ20" s="137"/>
      <c r="DK20" s="137"/>
      <c r="DL20" s="137"/>
      <c r="DM20" s="137"/>
      <c r="DN20" s="137"/>
      <c r="DO20" s="137"/>
      <c r="DP20" s="137"/>
      <c r="DQ20" s="137"/>
      <c r="DR20" s="137"/>
      <c r="DS20" s="137"/>
      <c r="DT20" s="137"/>
      <c r="DU20" s="137"/>
      <c r="DV20" s="137"/>
      <c r="DW20" s="137"/>
      <c r="DX20" s="137"/>
      <c r="DY20" s="137"/>
      <c r="DZ20" s="137"/>
      <c r="EA20" s="137"/>
      <c r="EB20" s="137"/>
      <c r="EC20" s="137"/>
      <c r="ED20" s="137"/>
      <c r="EE20" s="137"/>
      <c r="EF20" s="137"/>
      <c r="EG20" s="137"/>
      <c r="EH20" s="137"/>
      <c r="EI20" s="137"/>
      <c r="EJ20" s="137"/>
      <c r="EK20" s="137"/>
      <c r="EL20" s="137"/>
      <c r="EM20" s="137"/>
      <c r="EN20" s="137"/>
      <c r="EO20" s="137"/>
      <c r="EP20" s="137"/>
      <c r="EQ20" s="137"/>
      <c r="ER20" s="137"/>
      <c r="ES20" s="137"/>
      <c r="ET20" s="137"/>
      <c r="EU20" s="137"/>
      <c r="EV20" s="137"/>
      <c r="EW20" s="137"/>
      <c r="EX20" s="137"/>
      <c r="EY20" s="137"/>
      <c r="EZ20" s="137"/>
      <c r="FA20" s="137"/>
      <c r="FB20" s="137"/>
      <c r="FC20" s="137"/>
      <c r="FD20" s="137"/>
      <c r="FE20" s="137"/>
      <c r="FF20" s="137"/>
      <c r="FG20" s="137"/>
      <c r="FH20" s="137"/>
      <c r="FI20" s="137"/>
      <c r="FJ20" s="137"/>
      <c r="FK20" s="137"/>
      <c r="FL20" s="137"/>
      <c r="FM20" s="137"/>
      <c r="FN20" s="137"/>
      <c r="FO20" s="137"/>
      <c r="FP20" s="137"/>
      <c r="FQ20" s="137"/>
      <c r="FR20" s="137"/>
      <c r="FS20" s="137"/>
      <c r="FT20" s="137"/>
      <c r="FU20" s="137"/>
      <c r="FV20" s="137"/>
      <c r="FW20" s="137"/>
      <c r="FX20" s="137"/>
      <c r="FY20" s="137"/>
      <c r="FZ20" s="137"/>
      <c r="GA20" s="137"/>
      <c r="GB20" s="137"/>
      <c r="GC20" s="137"/>
      <c r="GD20" s="137"/>
      <c r="GE20" s="137"/>
      <c r="GF20" s="137"/>
      <c r="GG20" s="137"/>
      <c r="GH20" s="137"/>
      <c r="GI20" s="137"/>
      <c r="GJ20" s="137"/>
      <c r="GK20" s="137"/>
      <c r="GL20" s="137"/>
      <c r="GM20" s="137"/>
      <c r="GN20" s="137"/>
      <c r="GO20" s="137"/>
      <c r="GP20" s="138"/>
    </row>
    <row r="21" spans="1:198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</row>
    <row r="22" spans="1:198">
      <c r="A22" s="139" t="s">
        <v>155</v>
      </c>
      <c r="B22" s="139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/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140"/>
      <c r="GF22" s="140"/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</row>
  </sheetData>
  <mergeCells count="201">
    <mergeCell ref="R3:AE3"/>
    <mergeCell ref="GJ6:GJ7"/>
    <mergeCell ref="GK6:GK7"/>
    <mergeCell ref="GL6:GL7"/>
    <mergeCell ref="GM6:GM7"/>
    <mergeCell ref="B15:B19"/>
    <mergeCell ref="C4:Q4"/>
    <mergeCell ref="GB6:GD6"/>
    <mergeCell ref="GE6:GE7"/>
    <mergeCell ref="GF6:GF7"/>
    <mergeCell ref="GG6:GG7"/>
    <mergeCell ref="GH6:GH7"/>
    <mergeCell ref="GI6:GI7"/>
    <mergeCell ref="FT6:FT7"/>
    <mergeCell ref="FU6:FU7"/>
    <mergeCell ref="FV6:FV7"/>
    <mergeCell ref="FW6:FW7"/>
    <mergeCell ref="FX6:FX7"/>
    <mergeCell ref="GA6:GA7"/>
    <mergeCell ref="FL6:FL7"/>
    <mergeCell ref="FM6:FO6"/>
    <mergeCell ref="FP6:FP7"/>
    <mergeCell ref="FQ6:FQ7"/>
    <mergeCell ref="FR6:FR7"/>
    <mergeCell ref="FS6:FS7"/>
    <mergeCell ref="FD6:FD7"/>
    <mergeCell ref="FE6:FE7"/>
    <mergeCell ref="FF6:FF7"/>
    <mergeCell ref="FG6:FG7"/>
    <mergeCell ref="FH6:FH7"/>
    <mergeCell ref="FI6:FI7"/>
    <mergeCell ref="ET6:ET7"/>
    <mergeCell ref="EW6:EW7"/>
    <mergeCell ref="EX6:EZ6"/>
    <mergeCell ref="FA6:FA7"/>
    <mergeCell ref="FB6:FB7"/>
    <mergeCell ref="FC6:FC7"/>
    <mergeCell ref="EN6:EN7"/>
    <mergeCell ref="EO6:EO7"/>
    <mergeCell ref="EP6:EP7"/>
    <mergeCell ref="EQ6:EQ7"/>
    <mergeCell ref="ER6:ER7"/>
    <mergeCell ref="ES6:ES7"/>
    <mergeCell ref="ED6:ED7"/>
    <mergeCell ref="EE6:EE7"/>
    <mergeCell ref="EH6:EH7"/>
    <mergeCell ref="EI6:EK6"/>
    <mergeCell ref="EL6:EL7"/>
    <mergeCell ref="EM6:EM7"/>
    <mergeCell ref="DX6:DX7"/>
    <mergeCell ref="DY6:DY7"/>
    <mergeCell ref="DZ6:DZ7"/>
    <mergeCell ref="EA6:EA7"/>
    <mergeCell ref="EB6:EB7"/>
    <mergeCell ref="EC6:EC7"/>
    <mergeCell ref="DN6:DN7"/>
    <mergeCell ref="DO6:DO7"/>
    <mergeCell ref="DP6:DP7"/>
    <mergeCell ref="DS6:DS7"/>
    <mergeCell ref="DT6:DV6"/>
    <mergeCell ref="DW6:DW7"/>
    <mergeCell ref="DH6:DH7"/>
    <mergeCell ref="DI6:DI7"/>
    <mergeCell ref="DJ6:DJ7"/>
    <mergeCell ref="DK6:DK7"/>
    <mergeCell ref="DL6:DL7"/>
    <mergeCell ref="DM6:DM7"/>
    <mergeCell ref="CX6:CX7"/>
    <mergeCell ref="CY6:CY7"/>
    <mergeCell ref="CZ6:CZ7"/>
    <mergeCell ref="DA6:DA7"/>
    <mergeCell ref="DD6:DD7"/>
    <mergeCell ref="DE6:DG6"/>
    <mergeCell ref="CP6:CR6"/>
    <mergeCell ref="CS6:CS7"/>
    <mergeCell ref="CT6:CT7"/>
    <mergeCell ref="CU6:CU7"/>
    <mergeCell ref="CV6:CV7"/>
    <mergeCell ref="CW6:CW7"/>
    <mergeCell ref="CH6:CH7"/>
    <mergeCell ref="CI6:CI7"/>
    <mergeCell ref="CJ6:CJ7"/>
    <mergeCell ref="CK6:CK7"/>
    <mergeCell ref="CL6:CL7"/>
    <mergeCell ref="CO6:CO7"/>
    <mergeCell ref="BZ6:BZ7"/>
    <mergeCell ref="CA6:CC6"/>
    <mergeCell ref="CD6:CD7"/>
    <mergeCell ref="CE6:CE7"/>
    <mergeCell ref="CF6:CF7"/>
    <mergeCell ref="CG6:CG7"/>
    <mergeCell ref="BR6:BR7"/>
    <mergeCell ref="BS6:BS7"/>
    <mergeCell ref="BT6:BT7"/>
    <mergeCell ref="BU6:BU7"/>
    <mergeCell ref="BV6:BV7"/>
    <mergeCell ref="BW6:BW7"/>
    <mergeCell ref="BH6:BH7"/>
    <mergeCell ref="BK6:BK7"/>
    <mergeCell ref="BL6:BN6"/>
    <mergeCell ref="BO6:BO7"/>
    <mergeCell ref="BP6:BP7"/>
    <mergeCell ref="BQ6:BQ7"/>
    <mergeCell ref="BB6:BB7"/>
    <mergeCell ref="BC6:BC7"/>
    <mergeCell ref="BD6:BD7"/>
    <mergeCell ref="BE6:BE7"/>
    <mergeCell ref="BF6:BF7"/>
    <mergeCell ref="BG6:BG7"/>
    <mergeCell ref="AS6:AS7"/>
    <mergeCell ref="AV6:AV7"/>
    <mergeCell ref="AW6:AY6"/>
    <mergeCell ref="AZ6:AZ7"/>
    <mergeCell ref="BA6:BA7"/>
    <mergeCell ref="AL6:AL7"/>
    <mergeCell ref="AM6:AM7"/>
    <mergeCell ref="AN6:AN7"/>
    <mergeCell ref="AO6:AO7"/>
    <mergeCell ref="AP6:AP7"/>
    <mergeCell ref="AQ6:AQ7"/>
    <mergeCell ref="AH6:AJ6"/>
    <mergeCell ref="AK6:AK7"/>
    <mergeCell ref="V6:V7"/>
    <mergeCell ref="W6:W7"/>
    <mergeCell ref="X6:X7"/>
    <mergeCell ref="Y6:Y7"/>
    <mergeCell ref="Z6:Z7"/>
    <mergeCell ref="AA6:AA7"/>
    <mergeCell ref="AR6:AR7"/>
    <mergeCell ref="R6:R7"/>
    <mergeCell ref="S6:U6"/>
    <mergeCell ref="GH5:GJ5"/>
    <mergeCell ref="GK5:GM5"/>
    <mergeCell ref="GN5:GO5"/>
    <mergeCell ref="FS5:FU5"/>
    <mergeCell ref="FV5:FX5"/>
    <mergeCell ref="FY5:FZ5"/>
    <mergeCell ref="GA5:GG5"/>
    <mergeCell ref="DD5:DJ5"/>
    <mergeCell ref="DK5:DM5"/>
    <mergeCell ref="DN5:DP5"/>
    <mergeCell ref="BX5:BY5"/>
    <mergeCell ref="BZ5:CF5"/>
    <mergeCell ref="CG5:CI5"/>
    <mergeCell ref="CJ5:CL5"/>
    <mergeCell ref="CM5:CN5"/>
    <mergeCell ref="CO5:CU5"/>
    <mergeCell ref="BC5:BE5"/>
    <mergeCell ref="BF5:BH5"/>
    <mergeCell ref="AB6:AB7"/>
    <mergeCell ref="AC6:AC7"/>
    <mergeCell ref="AD6:AD7"/>
    <mergeCell ref="AG6:AG7"/>
    <mergeCell ref="I6:I7"/>
    <mergeCell ref="J6:J7"/>
    <mergeCell ref="K6:K7"/>
    <mergeCell ref="FJ5:FK5"/>
    <mergeCell ref="FL5:FR5"/>
    <mergeCell ref="EO5:EQ5"/>
    <mergeCell ref="ER5:ET5"/>
    <mergeCell ref="EU5:EV5"/>
    <mergeCell ref="EW5:FC5"/>
    <mergeCell ref="FD5:FF5"/>
    <mergeCell ref="FG5:FI5"/>
    <mergeCell ref="DQ5:DR5"/>
    <mergeCell ref="DS5:DY5"/>
    <mergeCell ref="DZ5:EB5"/>
    <mergeCell ref="EC5:EE5"/>
    <mergeCell ref="EF5:EG5"/>
    <mergeCell ref="EH5:EN5"/>
    <mergeCell ref="CV5:CX5"/>
    <mergeCell ref="CY5:DA5"/>
    <mergeCell ref="DB5:DC5"/>
    <mergeCell ref="L6:L7"/>
    <mergeCell ref="M6:M7"/>
    <mergeCell ref="N6:N7"/>
    <mergeCell ref="O6:O7"/>
    <mergeCell ref="A2:A7"/>
    <mergeCell ref="B2:B7"/>
    <mergeCell ref="GP2:GP7"/>
    <mergeCell ref="C5:I5"/>
    <mergeCell ref="J5:L5"/>
    <mergeCell ref="M5:O5"/>
    <mergeCell ref="P5:Q5"/>
    <mergeCell ref="R5:X5"/>
    <mergeCell ref="Y5:AA5"/>
    <mergeCell ref="AB5:AD5"/>
    <mergeCell ref="BI5:BJ5"/>
    <mergeCell ref="BK5:BQ5"/>
    <mergeCell ref="BR5:BT5"/>
    <mergeCell ref="BU5:BW5"/>
    <mergeCell ref="AE5:AF5"/>
    <mergeCell ref="AG5:AM5"/>
    <mergeCell ref="AN5:AP5"/>
    <mergeCell ref="AQ5:AS5"/>
    <mergeCell ref="AT5:AU5"/>
    <mergeCell ref="AV5:BB5"/>
    <mergeCell ref="C6:C7"/>
    <mergeCell ref="D6:F6"/>
    <mergeCell ref="G6:G7"/>
    <mergeCell ref="H6:H7"/>
  </mergeCells>
  <dataValidations count="1">
    <dataValidation type="decimal" allowBlank="1" showInputMessage="1" showErrorMessage="1" sqref="FN10:FQ11 CG16:CG19 BR16:BR19 BC16:BC19 AN16:AN19 Y16:Y19 GK16:GO19 DK16:DK19 EO16:EO19 DZ16:DZ19 DF16:DI19 CV16:CV19 CB16:CE19 BM16:BP19 AX16:BA19 AI16:AL19 T16:W19 FS16:FS19 CQ16:CT19 EJ16:EM19 DU16:DX19 ER16:ET19 GC15:GF19 CJ16:CL19 BU16:BW19 BF16:BH19 AB16:AD19 M16:O19 FN16:FQ19 DN16:DP19 GG15:GG16 J16:J19 EC16:EE19 FD16:FD19 GH16:GH19 E16:H19 GM10:GO11 FV16:FX19 EY16:FB19 FG16:FI19 CY16:DA19 E10:H11 FI10:FI11 GH10:GH11 ET10:ET11 DP10:DP11 GG9:GG10 J10:J11 DA10:DA11 CL10:CL11 O10:O11 AD10:AD11 AS10:AS11 BH10:BH11 BW10:BW11 GC9:GF11 EE10:EE11 DU10:DX11 EJ10:EM11 CQ10:CT11 EY10:FB11 T10:W11 AI10:AL11 AX10:BA11 BM10:BP11 CB10:CE11 CV10:CV11 DF10:DI11 DZ10:DZ11 EO10:EO11 DK10:DK11 FD10:FD11 Y10:Y11 AN10:AN11 BC10:BC11 BR10:BR11 CG10:CG11 FS10:FS11 FX10:FX11 M10:M11 AB10:AB11 AQ10:AQ11 BF10:BF11 BU10:BU11 CJ10:CJ11 CY10:CY11 DN10:DN11 EC10:EC11 ER10:ER11 FG10:FG11 FV10:FV11 GK10:GK11 AQ16:AS19">
      <formula1>-10000000000000</formula1>
      <formula2>10000000000000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1:FC20"/>
  <sheetViews>
    <sheetView workbookViewId="0">
      <selection activeCell="EO24" sqref="EO24"/>
    </sheetView>
  </sheetViews>
  <sheetFormatPr defaultRowHeight="15"/>
  <cols>
    <col min="1" max="1" width="33.7109375" customWidth="1"/>
    <col min="6" max="6" width="11" customWidth="1"/>
    <col min="159" max="159" width="18.28515625" customWidth="1"/>
  </cols>
  <sheetData>
    <row r="1" spans="1:159">
      <c r="A1" s="172" t="s">
        <v>131</v>
      </c>
      <c r="B1" s="172" t="s">
        <v>36</v>
      </c>
      <c r="C1" s="99" t="s">
        <v>170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 t="s">
        <v>170</v>
      </c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 t="s">
        <v>170</v>
      </c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 t="s">
        <v>170</v>
      </c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 t="s">
        <v>170</v>
      </c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 t="s">
        <v>170</v>
      </c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 t="s">
        <v>170</v>
      </c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 t="s">
        <v>170</v>
      </c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 t="s">
        <v>170</v>
      </c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 t="s">
        <v>170</v>
      </c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 t="s">
        <v>170</v>
      </c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 t="s">
        <v>170</v>
      </c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 t="s">
        <v>170</v>
      </c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184" t="s">
        <v>133</v>
      </c>
    </row>
    <row r="2" spans="1:159">
      <c r="A2" s="172"/>
      <c r="B2" s="172"/>
      <c r="C2" s="100" t="s">
        <v>180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 t="s">
        <v>180</v>
      </c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 t="s">
        <v>180</v>
      </c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 t="s">
        <v>180</v>
      </c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 t="s">
        <v>180</v>
      </c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 t="s">
        <v>180</v>
      </c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 t="s">
        <v>180</v>
      </c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 t="s">
        <v>180</v>
      </c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 t="s">
        <v>180</v>
      </c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 t="s">
        <v>180</v>
      </c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 t="s">
        <v>180</v>
      </c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 t="s">
        <v>180</v>
      </c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 t="s">
        <v>180</v>
      </c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85"/>
    </row>
    <row r="3" spans="1:159">
      <c r="A3" s="172"/>
      <c r="B3" s="172"/>
      <c r="C3" s="143" t="s">
        <v>181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43" t="s">
        <v>182</v>
      </c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143" t="s">
        <v>159</v>
      </c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143" t="s">
        <v>160</v>
      </c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143" t="s">
        <v>161</v>
      </c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143" t="s">
        <v>162</v>
      </c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143" t="s">
        <v>163</v>
      </c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143" t="s">
        <v>164</v>
      </c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143" t="s">
        <v>165</v>
      </c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143" t="s">
        <v>166</v>
      </c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143" t="s">
        <v>167</v>
      </c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143" t="s">
        <v>168</v>
      </c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143" t="s">
        <v>183</v>
      </c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185"/>
    </row>
    <row r="4" spans="1:159" ht="45">
      <c r="A4" s="172"/>
      <c r="B4" s="172"/>
      <c r="C4" s="186" t="s">
        <v>171</v>
      </c>
      <c r="D4" s="186" t="s">
        <v>172</v>
      </c>
      <c r="E4" s="186" t="s">
        <v>173</v>
      </c>
      <c r="F4" s="186"/>
      <c r="G4" s="186"/>
      <c r="H4" s="186" t="s">
        <v>135</v>
      </c>
      <c r="I4" s="186"/>
      <c r="J4" s="186"/>
      <c r="K4" s="144" t="s">
        <v>174</v>
      </c>
      <c r="L4" s="186" t="s">
        <v>175</v>
      </c>
      <c r="M4" s="186" t="s">
        <v>176</v>
      </c>
      <c r="N4" s="186" t="s">
        <v>177</v>
      </c>
      <c r="O4" s="186" t="s">
        <v>171</v>
      </c>
      <c r="P4" s="186" t="s">
        <v>172</v>
      </c>
      <c r="Q4" s="186" t="s">
        <v>173</v>
      </c>
      <c r="R4" s="186"/>
      <c r="S4" s="186"/>
      <c r="T4" s="186" t="s">
        <v>135</v>
      </c>
      <c r="U4" s="186"/>
      <c r="V4" s="186"/>
      <c r="W4" s="144" t="s">
        <v>174</v>
      </c>
      <c r="X4" s="186" t="s">
        <v>175</v>
      </c>
      <c r="Y4" s="186" t="s">
        <v>176</v>
      </c>
      <c r="Z4" s="186" t="s">
        <v>177</v>
      </c>
      <c r="AA4" s="186" t="s">
        <v>171</v>
      </c>
      <c r="AB4" s="186" t="s">
        <v>172</v>
      </c>
      <c r="AC4" s="186" t="s">
        <v>173</v>
      </c>
      <c r="AD4" s="186"/>
      <c r="AE4" s="186"/>
      <c r="AF4" s="186" t="s">
        <v>135</v>
      </c>
      <c r="AG4" s="186"/>
      <c r="AH4" s="186"/>
      <c r="AI4" s="144" t="s">
        <v>174</v>
      </c>
      <c r="AJ4" s="186" t="s">
        <v>175</v>
      </c>
      <c r="AK4" s="186" t="s">
        <v>176</v>
      </c>
      <c r="AL4" s="186" t="s">
        <v>177</v>
      </c>
      <c r="AM4" s="186" t="s">
        <v>171</v>
      </c>
      <c r="AN4" s="186" t="s">
        <v>172</v>
      </c>
      <c r="AO4" s="186" t="s">
        <v>173</v>
      </c>
      <c r="AP4" s="186"/>
      <c r="AQ4" s="186"/>
      <c r="AR4" s="186" t="s">
        <v>135</v>
      </c>
      <c r="AS4" s="186"/>
      <c r="AT4" s="186"/>
      <c r="AU4" s="144" t="s">
        <v>174</v>
      </c>
      <c r="AV4" s="186" t="s">
        <v>175</v>
      </c>
      <c r="AW4" s="186" t="s">
        <v>176</v>
      </c>
      <c r="AX4" s="186" t="s">
        <v>177</v>
      </c>
      <c r="AY4" s="186" t="s">
        <v>171</v>
      </c>
      <c r="AZ4" s="186" t="s">
        <v>172</v>
      </c>
      <c r="BA4" s="186" t="s">
        <v>173</v>
      </c>
      <c r="BB4" s="186"/>
      <c r="BC4" s="186"/>
      <c r="BD4" s="186" t="s">
        <v>135</v>
      </c>
      <c r="BE4" s="186"/>
      <c r="BF4" s="186"/>
      <c r="BG4" s="144" t="s">
        <v>174</v>
      </c>
      <c r="BH4" s="186" t="s">
        <v>175</v>
      </c>
      <c r="BI4" s="186" t="s">
        <v>176</v>
      </c>
      <c r="BJ4" s="186" t="s">
        <v>177</v>
      </c>
      <c r="BK4" s="186" t="s">
        <v>171</v>
      </c>
      <c r="BL4" s="186" t="s">
        <v>172</v>
      </c>
      <c r="BM4" s="186" t="s">
        <v>173</v>
      </c>
      <c r="BN4" s="186"/>
      <c r="BO4" s="186"/>
      <c r="BP4" s="186" t="s">
        <v>135</v>
      </c>
      <c r="BQ4" s="186"/>
      <c r="BR4" s="186"/>
      <c r="BS4" s="144" t="s">
        <v>174</v>
      </c>
      <c r="BT4" s="186" t="s">
        <v>175</v>
      </c>
      <c r="BU4" s="186" t="s">
        <v>176</v>
      </c>
      <c r="BV4" s="186" t="s">
        <v>177</v>
      </c>
      <c r="BW4" s="186" t="s">
        <v>171</v>
      </c>
      <c r="BX4" s="186" t="s">
        <v>172</v>
      </c>
      <c r="BY4" s="186" t="s">
        <v>173</v>
      </c>
      <c r="BZ4" s="186"/>
      <c r="CA4" s="186"/>
      <c r="CB4" s="186" t="s">
        <v>135</v>
      </c>
      <c r="CC4" s="186"/>
      <c r="CD4" s="186"/>
      <c r="CE4" s="144" t="s">
        <v>174</v>
      </c>
      <c r="CF4" s="186" t="s">
        <v>175</v>
      </c>
      <c r="CG4" s="186" t="s">
        <v>176</v>
      </c>
      <c r="CH4" s="186" t="s">
        <v>177</v>
      </c>
      <c r="CI4" s="186" t="s">
        <v>171</v>
      </c>
      <c r="CJ4" s="186" t="s">
        <v>172</v>
      </c>
      <c r="CK4" s="186" t="s">
        <v>173</v>
      </c>
      <c r="CL4" s="186"/>
      <c r="CM4" s="186"/>
      <c r="CN4" s="186" t="s">
        <v>135</v>
      </c>
      <c r="CO4" s="186"/>
      <c r="CP4" s="186"/>
      <c r="CQ4" s="144" t="s">
        <v>174</v>
      </c>
      <c r="CR4" s="186" t="s">
        <v>175</v>
      </c>
      <c r="CS4" s="186" t="s">
        <v>176</v>
      </c>
      <c r="CT4" s="186" t="s">
        <v>177</v>
      </c>
      <c r="CU4" s="186" t="s">
        <v>171</v>
      </c>
      <c r="CV4" s="186" t="s">
        <v>172</v>
      </c>
      <c r="CW4" s="186" t="s">
        <v>173</v>
      </c>
      <c r="CX4" s="186"/>
      <c r="CY4" s="186"/>
      <c r="CZ4" s="186" t="s">
        <v>135</v>
      </c>
      <c r="DA4" s="186"/>
      <c r="DB4" s="186"/>
      <c r="DC4" s="144" t="s">
        <v>174</v>
      </c>
      <c r="DD4" s="186" t="s">
        <v>175</v>
      </c>
      <c r="DE4" s="186" t="s">
        <v>176</v>
      </c>
      <c r="DF4" s="186" t="s">
        <v>177</v>
      </c>
      <c r="DG4" s="186" t="s">
        <v>171</v>
      </c>
      <c r="DH4" s="186" t="s">
        <v>172</v>
      </c>
      <c r="DI4" s="186" t="s">
        <v>173</v>
      </c>
      <c r="DJ4" s="186"/>
      <c r="DK4" s="186"/>
      <c r="DL4" s="186" t="s">
        <v>135</v>
      </c>
      <c r="DM4" s="186"/>
      <c r="DN4" s="186"/>
      <c r="DO4" s="144" t="s">
        <v>174</v>
      </c>
      <c r="DP4" s="186" t="s">
        <v>175</v>
      </c>
      <c r="DQ4" s="186" t="s">
        <v>176</v>
      </c>
      <c r="DR4" s="186" t="s">
        <v>177</v>
      </c>
      <c r="DS4" s="186" t="s">
        <v>171</v>
      </c>
      <c r="DT4" s="186" t="s">
        <v>172</v>
      </c>
      <c r="DU4" s="186" t="s">
        <v>173</v>
      </c>
      <c r="DV4" s="186"/>
      <c r="DW4" s="186"/>
      <c r="DX4" s="186" t="s">
        <v>135</v>
      </c>
      <c r="DY4" s="186"/>
      <c r="DZ4" s="186"/>
      <c r="EA4" s="144" t="s">
        <v>174</v>
      </c>
      <c r="EB4" s="186" t="s">
        <v>175</v>
      </c>
      <c r="EC4" s="186" t="s">
        <v>176</v>
      </c>
      <c r="ED4" s="186" t="s">
        <v>177</v>
      </c>
      <c r="EE4" s="186" t="s">
        <v>171</v>
      </c>
      <c r="EF4" s="186" t="s">
        <v>172</v>
      </c>
      <c r="EG4" s="186" t="s">
        <v>173</v>
      </c>
      <c r="EH4" s="186"/>
      <c r="EI4" s="186"/>
      <c r="EJ4" s="186" t="s">
        <v>135</v>
      </c>
      <c r="EK4" s="186"/>
      <c r="EL4" s="186"/>
      <c r="EM4" s="144" t="s">
        <v>174</v>
      </c>
      <c r="EN4" s="186" t="s">
        <v>175</v>
      </c>
      <c r="EO4" s="186" t="s">
        <v>176</v>
      </c>
      <c r="EP4" s="186" t="s">
        <v>177</v>
      </c>
      <c r="EQ4" s="186" t="s">
        <v>171</v>
      </c>
      <c r="ER4" s="186" t="s">
        <v>172</v>
      </c>
      <c r="ES4" s="186" t="s">
        <v>173</v>
      </c>
      <c r="ET4" s="186"/>
      <c r="EU4" s="186"/>
      <c r="EV4" s="186" t="s">
        <v>135</v>
      </c>
      <c r="EW4" s="186"/>
      <c r="EX4" s="186"/>
      <c r="EY4" s="144" t="s">
        <v>174</v>
      </c>
      <c r="EZ4" s="186" t="s">
        <v>175</v>
      </c>
      <c r="FA4" s="186" t="s">
        <v>176</v>
      </c>
      <c r="FB4" s="186" t="s">
        <v>177</v>
      </c>
      <c r="FC4" s="185"/>
    </row>
    <row r="5" spans="1:159" ht="17.25" customHeight="1">
      <c r="A5" s="172"/>
      <c r="B5" s="172"/>
      <c r="C5" s="186"/>
      <c r="D5" s="186"/>
      <c r="E5" s="186" t="s">
        <v>143</v>
      </c>
      <c r="F5" s="186" t="s">
        <v>141</v>
      </c>
      <c r="G5" s="186" t="s">
        <v>140</v>
      </c>
      <c r="H5" s="186" t="s">
        <v>143</v>
      </c>
      <c r="I5" s="186" t="s">
        <v>144</v>
      </c>
      <c r="J5" s="186" t="s">
        <v>178</v>
      </c>
      <c r="K5" s="186" t="s">
        <v>179</v>
      </c>
      <c r="L5" s="186"/>
      <c r="M5" s="186"/>
      <c r="N5" s="186"/>
      <c r="O5" s="186"/>
      <c r="P5" s="186"/>
      <c r="Q5" s="186" t="s">
        <v>143</v>
      </c>
      <c r="R5" s="186" t="s">
        <v>141</v>
      </c>
      <c r="S5" s="186" t="s">
        <v>140</v>
      </c>
      <c r="T5" s="186" t="s">
        <v>143</v>
      </c>
      <c r="U5" s="186" t="s">
        <v>144</v>
      </c>
      <c r="V5" s="186" t="s">
        <v>178</v>
      </c>
      <c r="W5" s="186" t="s">
        <v>179</v>
      </c>
      <c r="X5" s="186"/>
      <c r="Y5" s="186"/>
      <c r="Z5" s="186"/>
      <c r="AA5" s="186"/>
      <c r="AB5" s="186"/>
      <c r="AC5" s="186" t="s">
        <v>143</v>
      </c>
      <c r="AD5" s="186" t="s">
        <v>141</v>
      </c>
      <c r="AE5" s="186" t="s">
        <v>140</v>
      </c>
      <c r="AF5" s="186" t="s">
        <v>143</v>
      </c>
      <c r="AG5" s="186" t="s">
        <v>144</v>
      </c>
      <c r="AH5" s="186" t="s">
        <v>178</v>
      </c>
      <c r="AI5" s="186" t="s">
        <v>179</v>
      </c>
      <c r="AJ5" s="186"/>
      <c r="AK5" s="186"/>
      <c r="AL5" s="186"/>
      <c r="AM5" s="186"/>
      <c r="AN5" s="186"/>
      <c r="AO5" s="186" t="s">
        <v>143</v>
      </c>
      <c r="AP5" s="186" t="s">
        <v>141</v>
      </c>
      <c r="AQ5" s="186" t="s">
        <v>140</v>
      </c>
      <c r="AR5" s="186" t="s">
        <v>143</v>
      </c>
      <c r="AS5" s="186" t="s">
        <v>144</v>
      </c>
      <c r="AT5" s="186" t="s">
        <v>178</v>
      </c>
      <c r="AU5" s="186" t="s">
        <v>179</v>
      </c>
      <c r="AV5" s="186"/>
      <c r="AW5" s="186"/>
      <c r="AX5" s="186"/>
      <c r="AY5" s="186"/>
      <c r="AZ5" s="186"/>
      <c r="BA5" s="186" t="s">
        <v>143</v>
      </c>
      <c r="BB5" s="186" t="s">
        <v>141</v>
      </c>
      <c r="BC5" s="186" t="s">
        <v>140</v>
      </c>
      <c r="BD5" s="186" t="s">
        <v>143</v>
      </c>
      <c r="BE5" s="186" t="s">
        <v>144</v>
      </c>
      <c r="BF5" s="186" t="s">
        <v>178</v>
      </c>
      <c r="BG5" s="186" t="s">
        <v>179</v>
      </c>
      <c r="BH5" s="186"/>
      <c r="BI5" s="186"/>
      <c r="BJ5" s="186"/>
      <c r="BK5" s="186"/>
      <c r="BL5" s="186"/>
      <c r="BM5" s="186" t="s">
        <v>143</v>
      </c>
      <c r="BN5" s="186" t="s">
        <v>141</v>
      </c>
      <c r="BO5" s="186" t="s">
        <v>140</v>
      </c>
      <c r="BP5" s="186" t="s">
        <v>143</v>
      </c>
      <c r="BQ5" s="186" t="s">
        <v>144</v>
      </c>
      <c r="BR5" s="186" t="s">
        <v>178</v>
      </c>
      <c r="BS5" s="186" t="s">
        <v>179</v>
      </c>
      <c r="BT5" s="186"/>
      <c r="BU5" s="186"/>
      <c r="BV5" s="186"/>
      <c r="BW5" s="186"/>
      <c r="BX5" s="186"/>
      <c r="BY5" s="186" t="s">
        <v>143</v>
      </c>
      <c r="BZ5" s="186" t="s">
        <v>141</v>
      </c>
      <c r="CA5" s="186" t="s">
        <v>140</v>
      </c>
      <c r="CB5" s="186" t="s">
        <v>143</v>
      </c>
      <c r="CC5" s="186" t="s">
        <v>144</v>
      </c>
      <c r="CD5" s="186" t="s">
        <v>178</v>
      </c>
      <c r="CE5" s="186" t="s">
        <v>179</v>
      </c>
      <c r="CF5" s="186"/>
      <c r="CG5" s="186"/>
      <c r="CH5" s="186"/>
      <c r="CI5" s="186"/>
      <c r="CJ5" s="186"/>
      <c r="CK5" s="186" t="s">
        <v>143</v>
      </c>
      <c r="CL5" s="186" t="s">
        <v>141</v>
      </c>
      <c r="CM5" s="186" t="s">
        <v>140</v>
      </c>
      <c r="CN5" s="186" t="s">
        <v>143</v>
      </c>
      <c r="CO5" s="186" t="s">
        <v>144</v>
      </c>
      <c r="CP5" s="186" t="s">
        <v>178</v>
      </c>
      <c r="CQ5" s="186" t="s">
        <v>179</v>
      </c>
      <c r="CR5" s="186"/>
      <c r="CS5" s="186"/>
      <c r="CT5" s="186"/>
      <c r="CU5" s="186"/>
      <c r="CV5" s="186"/>
      <c r="CW5" s="186" t="s">
        <v>143</v>
      </c>
      <c r="CX5" s="186" t="s">
        <v>141</v>
      </c>
      <c r="CY5" s="186" t="s">
        <v>140</v>
      </c>
      <c r="CZ5" s="186" t="s">
        <v>143</v>
      </c>
      <c r="DA5" s="186" t="s">
        <v>144</v>
      </c>
      <c r="DB5" s="186" t="s">
        <v>178</v>
      </c>
      <c r="DC5" s="186" t="s">
        <v>179</v>
      </c>
      <c r="DD5" s="186"/>
      <c r="DE5" s="186"/>
      <c r="DF5" s="186"/>
      <c r="DG5" s="186"/>
      <c r="DH5" s="186"/>
      <c r="DI5" s="186" t="s">
        <v>143</v>
      </c>
      <c r="DJ5" s="186" t="s">
        <v>141</v>
      </c>
      <c r="DK5" s="186" t="s">
        <v>140</v>
      </c>
      <c r="DL5" s="186" t="s">
        <v>143</v>
      </c>
      <c r="DM5" s="186" t="s">
        <v>144</v>
      </c>
      <c r="DN5" s="186" t="s">
        <v>178</v>
      </c>
      <c r="DO5" s="186" t="s">
        <v>179</v>
      </c>
      <c r="DP5" s="186"/>
      <c r="DQ5" s="186"/>
      <c r="DR5" s="186"/>
      <c r="DS5" s="186"/>
      <c r="DT5" s="186"/>
      <c r="DU5" s="186" t="s">
        <v>143</v>
      </c>
      <c r="DV5" s="186" t="s">
        <v>141</v>
      </c>
      <c r="DW5" s="186" t="s">
        <v>140</v>
      </c>
      <c r="DX5" s="186" t="s">
        <v>143</v>
      </c>
      <c r="DY5" s="186" t="s">
        <v>144</v>
      </c>
      <c r="DZ5" s="186" t="s">
        <v>178</v>
      </c>
      <c r="EA5" s="186" t="s">
        <v>179</v>
      </c>
      <c r="EB5" s="186"/>
      <c r="EC5" s="186"/>
      <c r="ED5" s="186"/>
      <c r="EE5" s="186"/>
      <c r="EF5" s="186"/>
      <c r="EG5" s="186" t="s">
        <v>143</v>
      </c>
      <c r="EH5" s="186" t="s">
        <v>141</v>
      </c>
      <c r="EI5" s="186" t="s">
        <v>140</v>
      </c>
      <c r="EJ5" s="186" t="s">
        <v>143</v>
      </c>
      <c r="EK5" s="186" t="s">
        <v>144</v>
      </c>
      <c r="EL5" s="186" t="s">
        <v>178</v>
      </c>
      <c r="EM5" s="186" t="s">
        <v>179</v>
      </c>
      <c r="EN5" s="186"/>
      <c r="EO5" s="186"/>
      <c r="EP5" s="186"/>
      <c r="EQ5" s="186"/>
      <c r="ER5" s="186"/>
      <c r="ES5" s="186" t="s">
        <v>143</v>
      </c>
      <c r="ET5" s="186" t="s">
        <v>141</v>
      </c>
      <c r="EU5" s="186" t="s">
        <v>140</v>
      </c>
      <c r="EV5" s="186" t="s">
        <v>143</v>
      </c>
      <c r="EW5" s="186" t="s">
        <v>144</v>
      </c>
      <c r="EX5" s="186" t="s">
        <v>178</v>
      </c>
      <c r="EY5" s="186" t="s">
        <v>179</v>
      </c>
      <c r="EZ5" s="186"/>
      <c r="FA5" s="186"/>
      <c r="FB5" s="186"/>
      <c r="FC5" s="185"/>
    </row>
    <row r="6" spans="1:159" ht="40.5" customHeight="1">
      <c r="A6" s="172"/>
      <c r="B6" s="172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186"/>
      <c r="AQ6" s="186"/>
      <c r="AR6" s="186"/>
      <c r="AS6" s="186"/>
      <c r="AT6" s="186"/>
      <c r="AU6" s="186"/>
      <c r="AV6" s="186"/>
      <c r="AW6" s="186"/>
      <c r="AX6" s="186"/>
      <c r="AY6" s="186"/>
      <c r="AZ6" s="186"/>
      <c r="BA6" s="186"/>
      <c r="BB6" s="186"/>
      <c r="BC6" s="186"/>
      <c r="BD6" s="186"/>
      <c r="BE6" s="186"/>
      <c r="BF6" s="186"/>
      <c r="BG6" s="186"/>
      <c r="BH6" s="186"/>
      <c r="BI6" s="186"/>
      <c r="BJ6" s="186"/>
      <c r="BK6" s="186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186"/>
      <c r="CE6" s="186"/>
      <c r="CF6" s="186"/>
      <c r="CG6" s="186"/>
      <c r="CH6" s="186"/>
      <c r="CI6" s="186"/>
      <c r="CJ6" s="186"/>
      <c r="CK6" s="186"/>
      <c r="CL6" s="186"/>
      <c r="CM6" s="186"/>
      <c r="CN6" s="186"/>
      <c r="CO6" s="186"/>
      <c r="CP6" s="186"/>
      <c r="CQ6" s="186"/>
      <c r="CR6" s="186"/>
      <c r="CS6" s="186"/>
      <c r="CT6" s="186"/>
      <c r="CU6" s="186"/>
      <c r="CV6" s="186"/>
      <c r="CW6" s="186"/>
      <c r="CX6" s="186"/>
      <c r="CY6" s="186"/>
      <c r="CZ6" s="186"/>
      <c r="DA6" s="186"/>
      <c r="DB6" s="186"/>
      <c r="DC6" s="186"/>
      <c r="DD6" s="186"/>
      <c r="DE6" s="186"/>
      <c r="DF6" s="186"/>
      <c r="DG6" s="186"/>
      <c r="DH6" s="186"/>
      <c r="DI6" s="186"/>
      <c r="DJ6" s="186"/>
      <c r="DK6" s="186"/>
      <c r="DL6" s="186"/>
      <c r="DM6" s="186"/>
      <c r="DN6" s="186"/>
      <c r="DO6" s="186"/>
      <c r="DP6" s="186"/>
      <c r="DQ6" s="186"/>
      <c r="DR6" s="186"/>
      <c r="DS6" s="186"/>
      <c r="DT6" s="186"/>
      <c r="DU6" s="186"/>
      <c r="DV6" s="186"/>
      <c r="DW6" s="186"/>
      <c r="DX6" s="186"/>
      <c r="DY6" s="186"/>
      <c r="DZ6" s="186"/>
      <c r="EA6" s="186"/>
      <c r="EB6" s="186"/>
      <c r="EC6" s="186"/>
      <c r="ED6" s="186"/>
      <c r="EE6" s="186"/>
      <c r="EF6" s="186"/>
      <c r="EG6" s="186"/>
      <c r="EH6" s="186"/>
      <c r="EI6" s="186"/>
      <c r="EJ6" s="186"/>
      <c r="EK6" s="186"/>
      <c r="EL6" s="186"/>
      <c r="EM6" s="186"/>
      <c r="EN6" s="186"/>
      <c r="EO6" s="186"/>
      <c r="EP6" s="186"/>
      <c r="EQ6" s="186"/>
      <c r="ER6" s="186"/>
      <c r="ES6" s="186"/>
      <c r="ET6" s="186"/>
      <c r="EU6" s="186"/>
      <c r="EV6" s="186"/>
      <c r="EW6" s="186"/>
      <c r="EX6" s="186"/>
      <c r="EY6" s="186"/>
      <c r="EZ6" s="186"/>
      <c r="FA6" s="186"/>
      <c r="FB6" s="186"/>
      <c r="FC6" s="185"/>
    </row>
    <row r="7" spans="1:159">
      <c r="A7" s="102" t="s">
        <v>151</v>
      </c>
      <c r="B7" s="103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</row>
    <row r="8" spans="1:159">
      <c r="A8" s="105" t="s">
        <v>152</v>
      </c>
      <c r="B8" s="105"/>
      <c r="C8" s="106"/>
      <c r="D8" s="106"/>
      <c r="E8" s="106"/>
      <c r="F8" s="106"/>
      <c r="G8" s="106"/>
      <c r="H8" s="106"/>
      <c r="I8" s="108">
        <f>I14</f>
        <v>88.441999999999993</v>
      </c>
      <c r="J8" s="107"/>
      <c r="K8" s="110"/>
      <c r="L8" s="108">
        <f>I8</f>
        <v>88.441999999999993</v>
      </c>
      <c r="M8" s="109">
        <f>M14</f>
        <v>88.441999999999993</v>
      </c>
      <c r="N8" s="106"/>
      <c r="O8" s="106"/>
      <c r="P8" s="106"/>
      <c r="Q8" s="106"/>
      <c r="R8" s="106"/>
      <c r="S8" s="106"/>
      <c r="T8" s="106"/>
      <c r="U8" s="108">
        <f>U14</f>
        <v>90.188000000000002</v>
      </c>
      <c r="V8" s="107"/>
      <c r="W8" s="110"/>
      <c r="X8" s="108">
        <f>U8</f>
        <v>90.188000000000002</v>
      </c>
      <c r="Y8" s="109">
        <f>Y14</f>
        <v>90.188000000000002</v>
      </c>
      <c r="Z8" s="106"/>
      <c r="AA8" s="106"/>
      <c r="AB8" s="106"/>
      <c r="AC8" s="106"/>
      <c r="AD8" s="106"/>
      <c r="AE8" s="106"/>
      <c r="AF8" s="106"/>
      <c r="AG8" s="109">
        <f>AG14</f>
        <v>80.501999999999995</v>
      </c>
      <c r="AH8" s="107"/>
      <c r="AI8" s="110"/>
      <c r="AJ8" s="108">
        <f>AG8</f>
        <v>80.501999999999995</v>
      </c>
      <c r="AK8" s="109">
        <f>AK14</f>
        <v>80.501999999999995</v>
      </c>
      <c r="AL8" s="106"/>
      <c r="AM8" s="106"/>
      <c r="AN8" s="106"/>
      <c r="AO8" s="106"/>
      <c r="AP8" s="106"/>
      <c r="AQ8" s="106"/>
      <c r="AR8" s="106"/>
      <c r="AS8" s="109">
        <f>AS14</f>
        <v>66.054000000000002</v>
      </c>
      <c r="AT8" s="107"/>
      <c r="AU8" s="110"/>
      <c r="AV8" s="108">
        <f>AS8</f>
        <v>66.054000000000002</v>
      </c>
      <c r="AW8" s="109">
        <f>AW14</f>
        <v>66.054000000000002</v>
      </c>
      <c r="AX8" s="106"/>
      <c r="AY8" s="106"/>
      <c r="AZ8" s="106"/>
      <c r="BA8" s="106"/>
      <c r="BB8" s="106"/>
      <c r="BC8" s="106"/>
      <c r="BD8" s="106"/>
      <c r="BE8" s="109">
        <f>BE14</f>
        <v>58.097999999999999</v>
      </c>
      <c r="BF8" s="107"/>
      <c r="BG8" s="110"/>
      <c r="BH8" s="108">
        <f>BE8</f>
        <v>58.097999999999999</v>
      </c>
      <c r="BI8" s="109">
        <f>BI14</f>
        <v>58.097999999999999</v>
      </c>
      <c r="BJ8" s="106"/>
      <c r="BK8" s="106"/>
      <c r="BL8" s="106"/>
      <c r="BM8" s="106"/>
      <c r="BN8" s="106"/>
      <c r="BO8" s="106"/>
      <c r="BP8" s="106"/>
      <c r="BQ8" s="109">
        <f>BQ14</f>
        <v>45.515999999999998</v>
      </c>
      <c r="BR8" s="107"/>
      <c r="BS8" s="110"/>
      <c r="BT8" s="108">
        <f>BQ8</f>
        <v>45.515999999999998</v>
      </c>
      <c r="BU8" s="109">
        <f>BU14</f>
        <v>45.515999999999998</v>
      </c>
      <c r="BV8" s="106"/>
      <c r="BW8" s="106"/>
      <c r="BX8" s="106"/>
      <c r="BY8" s="106"/>
      <c r="BZ8" s="106"/>
      <c r="CA8" s="106"/>
      <c r="CB8" s="106"/>
      <c r="CC8" s="109">
        <f>CC14</f>
        <v>40.658999999999999</v>
      </c>
      <c r="CD8" s="107"/>
      <c r="CE8" s="110"/>
      <c r="CF8" s="108">
        <f>CC8</f>
        <v>40.658999999999999</v>
      </c>
      <c r="CG8" s="109">
        <f>CG14</f>
        <v>40.658999999999999</v>
      </c>
      <c r="CH8" s="106"/>
      <c r="CI8" s="106"/>
      <c r="CJ8" s="106"/>
      <c r="CK8" s="106"/>
      <c r="CL8" s="106"/>
      <c r="CM8" s="106"/>
      <c r="CN8" s="106"/>
      <c r="CO8" s="109">
        <f>CO14</f>
        <v>43.406999999999996</v>
      </c>
      <c r="CP8" s="107"/>
      <c r="CQ8" s="110"/>
      <c r="CR8" s="108">
        <f>CO8</f>
        <v>43.406999999999996</v>
      </c>
      <c r="CS8" s="109">
        <f>CS14</f>
        <v>43.406999999999996</v>
      </c>
      <c r="CT8" s="106"/>
      <c r="CU8" s="106"/>
      <c r="CV8" s="106"/>
      <c r="CW8" s="106"/>
      <c r="CX8" s="106"/>
      <c r="CY8" s="106"/>
      <c r="CZ8" s="106"/>
      <c r="DA8" s="109">
        <f>DA14</f>
        <v>50.569000000000003</v>
      </c>
      <c r="DB8" s="107"/>
      <c r="DC8" s="110"/>
      <c r="DD8" s="108">
        <f>DA8</f>
        <v>50.569000000000003</v>
      </c>
      <c r="DE8" s="109">
        <f>DE14</f>
        <v>50.569000000000003</v>
      </c>
      <c r="DF8" s="106"/>
      <c r="DG8" s="106"/>
      <c r="DH8" s="106"/>
      <c r="DI8" s="106"/>
      <c r="DJ8" s="106"/>
      <c r="DK8" s="106"/>
      <c r="DL8" s="106"/>
      <c r="DM8" s="109">
        <f>DM14</f>
        <v>57.127000000000002</v>
      </c>
      <c r="DN8" s="107"/>
      <c r="DO8" s="110"/>
      <c r="DP8" s="108">
        <f>DM8</f>
        <v>57.127000000000002</v>
      </c>
      <c r="DQ8" s="109">
        <f>DQ14</f>
        <v>57.127000000000002</v>
      </c>
      <c r="DR8" s="106"/>
      <c r="DS8" s="106"/>
      <c r="DT8" s="106"/>
      <c r="DU8" s="106"/>
      <c r="DV8" s="106"/>
      <c r="DW8" s="106"/>
      <c r="DX8" s="106"/>
      <c r="DY8" s="109">
        <f>DY14</f>
        <v>74.756</v>
      </c>
      <c r="DZ8" s="107"/>
      <c r="EA8" s="110"/>
      <c r="EB8" s="108">
        <f>DY8</f>
        <v>74.756</v>
      </c>
      <c r="EC8" s="109">
        <f>EC14</f>
        <v>74.756</v>
      </c>
      <c r="ED8" s="106"/>
      <c r="EE8" s="106"/>
      <c r="EF8" s="106"/>
      <c r="EG8" s="106"/>
      <c r="EH8" s="106"/>
      <c r="EI8" s="106"/>
      <c r="EJ8" s="106"/>
      <c r="EK8" s="109">
        <f>EK14</f>
        <v>87.046000000000006</v>
      </c>
      <c r="EL8" s="107"/>
      <c r="EM8" s="110"/>
      <c r="EN8" s="108">
        <f>EK8</f>
        <v>87.046000000000006</v>
      </c>
      <c r="EO8" s="109">
        <f>EO14</f>
        <v>87.046000000000006</v>
      </c>
      <c r="EP8" s="106"/>
      <c r="EQ8" s="106"/>
      <c r="ER8" s="106"/>
      <c r="ES8" s="106"/>
      <c r="ET8" s="106"/>
      <c r="EU8" s="106"/>
      <c r="EV8" s="106"/>
      <c r="EW8" s="109">
        <f>EW14</f>
        <v>65.197000000000003</v>
      </c>
      <c r="EX8" s="107"/>
      <c r="EY8" s="110"/>
      <c r="EZ8" s="108">
        <f>EW8</f>
        <v>65.197000000000003</v>
      </c>
      <c r="FA8" s="109">
        <f>FA14</f>
        <v>65.197000000000003</v>
      </c>
      <c r="FB8" s="106"/>
      <c r="FC8" s="146"/>
    </row>
    <row r="9" spans="1:159" ht="12.75" customHeight="1">
      <c r="A9" s="112" t="s">
        <v>153</v>
      </c>
      <c r="B9" s="112"/>
      <c r="C9" s="106"/>
      <c r="D9" s="106"/>
      <c r="E9" s="106"/>
      <c r="F9" s="106"/>
      <c r="G9" s="106"/>
      <c r="H9" s="110"/>
      <c r="I9" s="108">
        <f>I17</f>
        <v>88.441999999999993</v>
      </c>
      <c r="J9" s="110"/>
      <c r="K9" s="106"/>
      <c r="L9" s="108">
        <f>I9</f>
        <v>88.441999999999993</v>
      </c>
      <c r="M9" s="108">
        <f>M17</f>
        <v>88.441999999999993</v>
      </c>
      <c r="N9" s="110"/>
      <c r="O9" s="106"/>
      <c r="P9" s="106"/>
      <c r="Q9" s="106"/>
      <c r="R9" s="106"/>
      <c r="S9" s="106"/>
      <c r="T9" s="110"/>
      <c r="U9" s="108">
        <f>U17</f>
        <v>90.188000000000002</v>
      </c>
      <c r="V9" s="110"/>
      <c r="W9" s="106"/>
      <c r="X9" s="108">
        <f>U9</f>
        <v>90.188000000000002</v>
      </c>
      <c r="Y9" s="108">
        <f>Y17</f>
        <v>90.188000000000002</v>
      </c>
      <c r="Z9" s="110"/>
      <c r="AA9" s="106"/>
      <c r="AB9" s="106"/>
      <c r="AC9" s="106"/>
      <c r="AD9" s="106"/>
      <c r="AE9" s="106"/>
      <c r="AF9" s="110"/>
      <c r="AG9" s="108">
        <f>AG17</f>
        <v>80.501999999999995</v>
      </c>
      <c r="AH9" s="110"/>
      <c r="AI9" s="106"/>
      <c r="AJ9" s="108">
        <f>AG9</f>
        <v>80.501999999999995</v>
      </c>
      <c r="AK9" s="108">
        <f>AK17</f>
        <v>80.501999999999995</v>
      </c>
      <c r="AL9" s="110"/>
      <c r="AM9" s="106"/>
      <c r="AN9" s="106"/>
      <c r="AO9" s="106"/>
      <c r="AP9" s="106"/>
      <c r="AQ9" s="106"/>
      <c r="AR9" s="110"/>
      <c r="AS9" s="108">
        <f>AS17</f>
        <v>66.054000000000002</v>
      </c>
      <c r="AT9" s="110"/>
      <c r="AU9" s="106"/>
      <c r="AV9" s="108">
        <f>AS9</f>
        <v>66.054000000000002</v>
      </c>
      <c r="AW9" s="108">
        <f>AW17</f>
        <v>66.054000000000002</v>
      </c>
      <c r="AX9" s="110"/>
      <c r="AY9" s="106"/>
      <c r="AZ9" s="106"/>
      <c r="BA9" s="106"/>
      <c r="BB9" s="106"/>
      <c r="BC9" s="106"/>
      <c r="BD9" s="110"/>
      <c r="BE9" s="108">
        <f>BE17</f>
        <v>58.097999999999999</v>
      </c>
      <c r="BF9" s="110"/>
      <c r="BG9" s="106"/>
      <c r="BH9" s="108">
        <f>BE9</f>
        <v>58.097999999999999</v>
      </c>
      <c r="BI9" s="108">
        <f>BI17</f>
        <v>58.097999999999999</v>
      </c>
      <c r="BJ9" s="110"/>
      <c r="BK9" s="106"/>
      <c r="BL9" s="106"/>
      <c r="BM9" s="106"/>
      <c r="BN9" s="106"/>
      <c r="BO9" s="106"/>
      <c r="BP9" s="110"/>
      <c r="BQ9" s="108">
        <f>BQ17</f>
        <v>45.515999999999998</v>
      </c>
      <c r="BR9" s="110"/>
      <c r="BS9" s="106"/>
      <c r="BT9" s="108">
        <f>BQ9</f>
        <v>45.515999999999998</v>
      </c>
      <c r="BU9" s="108">
        <f>BU17</f>
        <v>45.515999999999998</v>
      </c>
      <c r="BV9" s="110"/>
      <c r="BW9" s="106"/>
      <c r="BX9" s="106"/>
      <c r="BY9" s="106"/>
      <c r="BZ9" s="106"/>
      <c r="CA9" s="106"/>
      <c r="CB9" s="110"/>
      <c r="CC9" s="108">
        <f>CC17</f>
        <v>40.658999999999999</v>
      </c>
      <c r="CD9" s="110"/>
      <c r="CE9" s="106"/>
      <c r="CF9" s="108">
        <f>CC9</f>
        <v>40.658999999999999</v>
      </c>
      <c r="CG9" s="108">
        <f>CG17</f>
        <v>40.658999999999999</v>
      </c>
      <c r="CH9" s="110"/>
      <c r="CI9" s="106"/>
      <c r="CJ9" s="106"/>
      <c r="CK9" s="106"/>
      <c r="CL9" s="106"/>
      <c r="CM9" s="106"/>
      <c r="CN9" s="110"/>
      <c r="CO9" s="108">
        <f>CO17</f>
        <v>43.406999999999996</v>
      </c>
      <c r="CP9" s="110"/>
      <c r="CQ9" s="106"/>
      <c r="CR9" s="108">
        <f>CO9</f>
        <v>43.406999999999996</v>
      </c>
      <c r="CS9" s="108">
        <f>CS17</f>
        <v>43.406999999999996</v>
      </c>
      <c r="CT9" s="110"/>
      <c r="CU9" s="106"/>
      <c r="CV9" s="106"/>
      <c r="CW9" s="106"/>
      <c r="CX9" s="106"/>
      <c r="CY9" s="106"/>
      <c r="CZ9" s="110"/>
      <c r="DA9" s="108">
        <f>DA17</f>
        <v>50.569000000000003</v>
      </c>
      <c r="DB9" s="110"/>
      <c r="DC9" s="106"/>
      <c r="DD9" s="108">
        <f>DA9</f>
        <v>50.569000000000003</v>
      </c>
      <c r="DE9" s="108">
        <f>DE17</f>
        <v>50.569000000000003</v>
      </c>
      <c r="DF9" s="110"/>
      <c r="DG9" s="106"/>
      <c r="DH9" s="106"/>
      <c r="DI9" s="106"/>
      <c r="DJ9" s="106"/>
      <c r="DK9" s="106"/>
      <c r="DL9" s="110"/>
      <c r="DM9" s="108">
        <f>DM17</f>
        <v>57.127000000000002</v>
      </c>
      <c r="DN9" s="110"/>
      <c r="DO9" s="106"/>
      <c r="DP9" s="108">
        <f>DM9</f>
        <v>57.127000000000002</v>
      </c>
      <c r="DQ9" s="108">
        <f>DQ17</f>
        <v>57.127000000000002</v>
      </c>
      <c r="DR9" s="110"/>
      <c r="DS9" s="106"/>
      <c r="DT9" s="106"/>
      <c r="DU9" s="106"/>
      <c r="DV9" s="106"/>
      <c r="DW9" s="106"/>
      <c r="DX9" s="110"/>
      <c r="DY9" s="108">
        <f>DY17</f>
        <v>74.756</v>
      </c>
      <c r="DZ9" s="110"/>
      <c r="EA9" s="106"/>
      <c r="EB9" s="108">
        <f>DY9</f>
        <v>74.756</v>
      </c>
      <c r="EC9" s="108">
        <f>EC17</f>
        <v>74.756</v>
      </c>
      <c r="ED9" s="110"/>
      <c r="EE9" s="106"/>
      <c r="EF9" s="106"/>
      <c r="EG9" s="106"/>
      <c r="EH9" s="106"/>
      <c r="EI9" s="106"/>
      <c r="EJ9" s="110"/>
      <c r="EK9" s="108">
        <f>EK17</f>
        <v>87.046000000000006</v>
      </c>
      <c r="EL9" s="110"/>
      <c r="EM9" s="106"/>
      <c r="EN9" s="108">
        <f>EK9</f>
        <v>87.046000000000006</v>
      </c>
      <c r="EO9" s="108">
        <f>EO17</f>
        <v>87.046000000000006</v>
      </c>
      <c r="EP9" s="110"/>
      <c r="EQ9" s="106"/>
      <c r="ER9" s="106"/>
      <c r="ES9" s="106"/>
      <c r="ET9" s="106"/>
      <c r="EU9" s="106"/>
      <c r="EV9" s="110"/>
      <c r="EW9" s="108">
        <f>EW17</f>
        <v>65.197000000000003</v>
      </c>
      <c r="EX9" s="110"/>
      <c r="EY9" s="106"/>
      <c r="EZ9" s="108">
        <f>EW9</f>
        <v>65.197000000000003</v>
      </c>
      <c r="FA9" s="108">
        <f>FA17</f>
        <v>65.197000000000003</v>
      </c>
      <c r="FB9" s="110"/>
      <c r="FC9" s="114"/>
    </row>
    <row r="10" spans="1:159" ht="14.25" customHeight="1">
      <c r="A10" s="112" t="s">
        <v>154</v>
      </c>
      <c r="B10" s="112"/>
      <c r="C10" s="106"/>
      <c r="D10" s="106"/>
      <c r="E10" s="106"/>
      <c r="F10" s="106"/>
      <c r="G10" s="106"/>
      <c r="H10" s="106"/>
      <c r="I10" s="108">
        <f>M10 - E10</f>
        <v>0</v>
      </c>
      <c r="J10" s="107"/>
      <c r="K10" s="107"/>
      <c r="L10" s="108">
        <f>I10</f>
        <v>0</v>
      </c>
      <c r="M10" s="147">
        <f>SUMIF($D$18:$D$24,$D10,M$18:M$24)</f>
        <v>0</v>
      </c>
      <c r="N10" s="107"/>
      <c r="O10" s="106"/>
      <c r="P10" s="106"/>
      <c r="Q10" s="106"/>
      <c r="R10" s="106"/>
      <c r="S10" s="106"/>
      <c r="T10" s="106"/>
      <c r="U10" s="108">
        <f>Y10 - Q10</f>
        <v>0</v>
      </c>
      <c r="V10" s="107"/>
      <c r="W10" s="107"/>
      <c r="X10" s="108">
        <f>U10</f>
        <v>0</v>
      </c>
      <c r="Y10" s="147">
        <f>SUMIF($D$18:$D$24,$D10,Y$18:Y$24)</f>
        <v>0</v>
      </c>
      <c r="Z10" s="107"/>
      <c r="AA10" s="106"/>
      <c r="AB10" s="106"/>
      <c r="AC10" s="106"/>
      <c r="AD10" s="106"/>
      <c r="AE10" s="106"/>
      <c r="AF10" s="106"/>
      <c r="AG10" s="108">
        <f>AK10 - AC10</f>
        <v>0</v>
      </c>
      <c r="AH10" s="107"/>
      <c r="AI10" s="107"/>
      <c r="AJ10" s="108">
        <f>AG10</f>
        <v>0</v>
      </c>
      <c r="AK10" s="147">
        <f>SUMIF($D$18:$D$24,$D10,AK$18:AK$24)</f>
        <v>0</v>
      </c>
      <c r="AL10" s="107"/>
      <c r="AM10" s="106"/>
      <c r="AN10" s="106"/>
      <c r="AO10" s="106"/>
      <c r="AP10" s="106"/>
      <c r="AQ10" s="106"/>
      <c r="AR10" s="106"/>
      <c r="AS10" s="108">
        <f>AW10 - AO10</f>
        <v>0</v>
      </c>
      <c r="AT10" s="107"/>
      <c r="AU10" s="107"/>
      <c r="AV10" s="108">
        <f>AS10</f>
        <v>0</v>
      </c>
      <c r="AW10" s="147">
        <f>SUMIF($D$18:$D$24,$D10,AW$18:AW$24)</f>
        <v>0</v>
      </c>
      <c r="AX10" s="107"/>
      <c r="AY10" s="106"/>
      <c r="AZ10" s="106"/>
      <c r="BA10" s="106"/>
      <c r="BB10" s="106"/>
      <c r="BC10" s="106"/>
      <c r="BD10" s="106"/>
      <c r="BE10" s="108">
        <f>BI10 - BA10</f>
        <v>0</v>
      </c>
      <c r="BF10" s="107"/>
      <c r="BG10" s="107"/>
      <c r="BH10" s="108">
        <f>BE10</f>
        <v>0</v>
      </c>
      <c r="BI10" s="147">
        <f>SUMIF($D$18:$D$24,$D10,BI$18:BI$24)</f>
        <v>0</v>
      </c>
      <c r="BJ10" s="107"/>
      <c r="BK10" s="106"/>
      <c r="BL10" s="106"/>
      <c r="BM10" s="106"/>
      <c r="BN10" s="106"/>
      <c r="BO10" s="106"/>
      <c r="BP10" s="106"/>
      <c r="BQ10" s="108">
        <f>BU10 - BM10</f>
        <v>0</v>
      </c>
      <c r="BR10" s="107"/>
      <c r="BS10" s="107"/>
      <c r="BT10" s="108">
        <f>BQ10</f>
        <v>0</v>
      </c>
      <c r="BU10" s="147">
        <f>SUMIF($D$18:$D$24,$D10,BU$18:BU$24)</f>
        <v>0</v>
      </c>
      <c r="BV10" s="107"/>
      <c r="BW10" s="106"/>
      <c r="BX10" s="106"/>
      <c r="BY10" s="106"/>
      <c r="BZ10" s="106"/>
      <c r="CA10" s="106"/>
      <c r="CB10" s="106"/>
      <c r="CC10" s="108">
        <f>CG10 - BY10</f>
        <v>0</v>
      </c>
      <c r="CD10" s="107"/>
      <c r="CE10" s="107"/>
      <c r="CF10" s="108">
        <f>CC10</f>
        <v>0</v>
      </c>
      <c r="CG10" s="147">
        <f>SUMIF($D$18:$D$24,$D10,CG$18:CG$24)</f>
        <v>0</v>
      </c>
      <c r="CH10" s="107"/>
      <c r="CI10" s="106"/>
      <c r="CJ10" s="106"/>
      <c r="CK10" s="106"/>
      <c r="CL10" s="106"/>
      <c r="CM10" s="106"/>
      <c r="CN10" s="106"/>
      <c r="CO10" s="108">
        <f>CS10 - CK10</f>
        <v>0</v>
      </c>
      <c r="CP10" s="107"/>
      <c r="CQ10" s="107"/>
      <c r="CR10" s="108">
        <f>CO10</f>
        <v>0</v>
      </c>
      <c r="CS10" s="147">
        <f>SUMIF($D$18:$D$24,$D10,CS$18:CS$24)</f>
        <v>0</v>
      </c>
      <c r="CT10" s="107"/>
      <c r="CU10" s="106"/>
      <c r="CV10" s="106"/>
      <c r="CW10" s="106"/>
      <c r="CX10" s="106"/>
      <c r="CY10" s="106"/>
      <c r="CZ10" s="106"/>
      <c r="DA10" s="108">
        <f>DE10 - CW10</f>
        <v>0</v>
      </c>
      <c r="DB10" s="107"/>
      <c r="DC10" s="107"/>
      <c r="DD10" s="108">
        <f>DA10</f>
        <v>0</v>
      </c>
      <c r="DE10" s="147">
        <f>SUMIF($D$18:$D$24,$D10,DE$18:DE$24)</f>
        <v>0</v>
      </c>
      <c r="DF10" s="107"/>
      <c r="DG10" s="106"/>
      <c r="DH10" s="106"/>
      <c r="DI10" s="106"/>
      <c r="DJ10" s="106"/>
      <c r="DK10" s="106"/>
      <c r="DL10" s="106"/>
      <c r="DM10" s="108">
        <f>DQ10 - DI10</f>
        <v>0</v>
      </c>
      <c r="DN10" s="107"/>
      <c r="DO10" s="107"/>
      <c r="DP10" s="108">
        <f>DM10</f>
        <v>0</v>
      </c>
      <c r="DQ10" s="147">
        <f>SUMIF($D$18:$D$24,$D10,DQ$18:DQ$24)</f>
        <v>0</v>
      </c>
      <c r="DR10" s="107"/>
      <c r="DS10" s="106"/>
      <c r="DT10" s="106"/>
      <c r="DU10" s="106"/>
      <c r="DV10" s="106"/>
      <c r="DW10" s="106"/>
      <c r="DX10" s="106"/>
      <c r="DY10" s="108">
        <f>EC10 - DU10</f>
        <v>0</v>
      </c>
      <c r="DZ10" s="107"/>
      <c r="EA10" s="107"/>
      <c r="EB10" s="108">
        <f>DY10</f>
        <v>0</v>
      </c>
      <c r="EC10" s="147">
        <f>SUMIF($D$18:$D$24,$D10,EC$18:EC$24)</f>
        <v>0</v>
      </c>
      <c r="ED10" s="107"/>
      <c r="EE10" s="106"/>
      <c r="EF10" s="106"/>
      <c r="EG10" s="106"/>
      <c r="EH10" s="106"/>
      <c r="EI10" s="106"/>
      <c r="EJ10" s="106"/>
      <c r="EK10" s="108">
        <f>EO10 - EG10</f>
        <v>0</v>
      </c>
      <c r="EL10" s="107"/>
      <c r="EM10" s="107"/>
      <c r="EN10" s="108">
        <f>EK10</f>
        <v>0</v>
      </c>
      <c r="EO10" s="147">
        <f>SUMIF($D$18:$D$24,$D10,EO$18:EO$24)</f>
        <v>0</v>
      </c>
      <c r="EP10" s="107"/>
      <c r="EQ10" s="106"/>
      <c r="ER10" s="106"/>
      <c r="ES10" s="106"/>
      <c r="ET10" s="106"/>
      <c r="EU10" s="106"/>
      <c r="EV10" s="106"/>
      <c r="EW10" s="108">
        <f>FA10 - ES10</f>
        <v>0</v>
      </c>
      <c r="EX10" s="107"/>
      <c r="EY10" s="107"/>
      <c r="EZ10" s="108">
        <f>EW10</f>
        <v>0</v>
      </c>
      <c r="FA10" s="147">
        <f>SUMIF($D$18:$D$24,$D10,FA$18:FA$24)</f>
        <v>0</v>
      </c>
      <c r="FB10" s="107"/>
      <c r="FC10" s="114"/>
    </row>
    <row r="11" spans="1:159" ht="3.75" customHeight="1">
      <c r="A11" s="148"/>
      <c r="B11" s="148"/>
      <c r="C11" s="149"/>
      <c r="D11" s="149"/>
      <c r="E11" s="149"/>
      <c r="F11" s="149"/>
      <c r="G11" s="149"/>
      <c r="H11" s="149"/>
      <c r="I11" s="150"/>
      <c r="J11" s="151"/>
      <c r="K11" s="151"/>
      <c r="L11" s="150"/>
      <c r="M11" s="151"/>
      <c r="N11" s="151"/>
      <c r="O11" s="149"/>
      <c r="P11" s="149"/>
      <c r="Q11" s="149"/>
      <c r="R11" s="149"/>
      <c r="S11" s="149"/>
      <c r="T11" s="149"/>
      <c r="U11" s="150"/>
      <c r="V11" s="151"/>
      <c r="W11" s="151"/>
      <c r="X11" s="150"/>
      <c r="Y11" s="151"/>
      <c r="Z11" s="151"/>
      <c r="AA11" s="149"/>
      <c r="AB11" s="149"/>
      <c r="AC11" s="149"/>
      <c r="AD11" s="149"/>
      <c r="AE11" s="149"/>
      <c r="AF11" s="149"/>
      <c r="AG11" s="150"/>
      <c r="AH11" s="151"/>
      <c r="AI11" s="151"/>
      <c r="AJ11" s="150"/>
      <c r="AK11" s="151"/>
      <c r="AL11" s="151"/>
      <c r="AM11" s="149"/>
      <c r="AN11" s="149"/>
      <c r="AO11" s="149"/>
      <c r="AP11" s="149"/>
      <c r="AQ11" s="149"/>
      <c r="AR11" s="149"/>
      <c r="AS11" s="150"/>
      <c r="AT11" s="151"/>
      <c r="AU11" s="151"/>
      <c r="AV11" s="150"/>
      <c r="AW11" s="151"/>
      <c r="AX11" s="151"/>
      <c r="AY11" s="149"/>
      <c r="AZ11" s="149"/>
      <c r="BA11" s="149"/>
      <c r="BB11" s="149"/>
      <c r="BC11" s="149"/>
      <c r="BD11" s="149"/>
      <c r="BE11" s="150"/>
      <c r="BF11" s="151"/>
      <c r="BG11" s="151"/>
      <c r="BH11" s="150"/>
      <c r="BI11" s="151"/>
      <c r="BJ11" s="151"/>
      <c r="BK11" s="149"/>
      <c r="BL11" s="149"/>
      <c r="BM11" s="149"/>
      <c r="BN11" s="149"/>
      <c r="BO11" s="149"/>
      <c r="BP11" s="149"/>
      <c r="BQ11" s="150"/>
      <c r="BR11" s="151"/>
      <c r="BS11" s="151"/>
      <c r="BT11" s="150"/>
      <c r="BU11" s="151"/>
      <c r="BV11" s="151"/>
      <c r="BW11" s="149"/>
      <c r="BX11" s="149"/>
      <c r="BY11" s="149"/>
      <c r="BZ11" s="149"/>
      <c r="CA11" s="149"/>
      <c r="CB11" s="149"/>
      <c r="CC11" s="150"/>
      <c r="CD11" s="151"/>
      <c r="CE11" s="151"/>
      <c r="CF11" s="150"/>
      <c r="CG11" s="151"/>
      <c r="CH11" s="151"/>
      <c r="CI11" s="149"/>
      <c r="CJ11" s="149"/>
      <c r="CK11" s="149"/>
      <c r="CL11" s="149"/>
      <c r="CM11" s="149"/>
      <c r="CN11" s="149"/>
      <c r="CO11" s="150"/>
      <c r="CP11" s="151"/>
      <c r="CQ11" s="151"/>
      <c r="CR11" s="150"/>
      <c r="CS11" s="151"/>
      <c r="CT11" s="151"/>
      <c r="CU11" s="149"/>
      <c r="CV11" s="149"/>
      <c r="CW11" s="149"/>
      <c r="CX11" s="149"/>
      <c r="CY11" s="149"/>
      <c r="CZ11" s="149"/>
      <c r="DA11" s="150"/>
      <c r="DB11" s="151"/>
      <c r="DC11" s="151"/>
      <c r="DD11" s="150"/>
      <c r="DE11" s="151"/>
      <c r="DF11" s="151"/>
      <c r="DG11" s="149"/>
      <c r="DH11" s="149"/>
      <c r="DI11" s="149"/>
      <c r="DJ11" s="149"/>
      <c r="DK11" s="149"/>
      <c r="DL11" s="149"/>
      <c r="DM11" s="150"/>
      <c r="DN11" s="151"/>
      <c r="DO11" s="151"/>
      <c r="DP11" s="150"/>
      <c r="DQ11" s="151"/>
      <c r="DR11" s="151"/>
      <c r="DS11" s="149"/>
      <c r="DT11" s="149"/>
      <c r="DU11" s="149"/>
      <c r="DV11" s="149"/>
      <c r="DW11" s="149"/>
      <c r="DX11" s="149"/>
      <c r="DY11" s="150"/>
      <c r="DZ11" s="151"/>
      <c r="EA11" s="151"/>
      <c r="EB11" s="150"/>
      <c r="EC11" s="151"/>
      <c r="ED11" s="151"/>
      <c r="EE11" s="149"/>
      <c r="EF11" s="149"/>
      <c r="EG11" s="149"/>
      <c r="EH11" s="149"/>
      <c r="EI11" s="149"/>
      <c r="EJ11" s="149"/>
      <c r="EK11" s="150"/>
      <c r="EL11" s="151"/>
      <c r="EM11" s="151"/>
      <c r="EN11" s="150"/>
      <c r="EO11" s="151"/>
      <c r="EP11" s="151"/>
      <c r="EQ11" s="149"/>
      <c r="ER11" s="149"/>
      <c r="ES11" s="149"/>
      <c r="ET11" s="149"/>
      <c r="EU11" s="149"/>
      <c r="EV11" s="149"/>
      <c r="EW11" s="150"/>
      <c r="EX11" s="151"/>
      <c r="EY11" s="151"/>
      <c r="EZ11" s="150"/>
      <c r="FA11" s="151"/>
      <c r="FB11" s="151"/>
      <c r="FC11" s="152"/>
    </row>
    <row r="12" spans="1:159" ht="5.25" customHeight="1">
      <c r="A12" s="153"/>
      <c r="B12" s="153"/>
      <c r="C12" s="154"/>
      <c r="D12" s="154"/>
      <c r="E12" s="154"/>
      <c r="F12" s="154"/>
      <c r="G12" s="154"/>
      <c r="H12" s="154"/>
      <c r="I12" s="155"/>
      <c r="J12" s="156"/>
      <c r="K12" s="156"/>
      <c r="L12" s="155"/>
      <c r="M12" s="156"/>
      <c r="N12" s="156"/>
      <c r="O12" s="154"/>
      <c r="P12" s="154"/>
      <c r="Q12" s="154"/>
      <c r="R12" s="154"/>
      <c r="S12" s="154"/>
      <c r="T12" s="154"/>
      <c r="U12" s="155"/>
      <c r="V12" s="156"/>
      <c r="W12" s="156"/>
      <c r="X12" s="155"/>
      <c r="Y12" s="156"/>
      <c r="Z12" s="156"/>
      <c r="AA12" s="154"/>
      <c r="AB12" s="154"/>
      <c r="AC12" s="154"/>
      <c r="AD12" s="154"/>
      <c r="AE12" s="154"/>
      <c r="AF12" s="154"/>
      <c r="AG12" s="155"/>
      <c r="AH12" s="156"/>
      <c r="AI12" s="156"/>
      <c r="AJ12" s="155"/>
      <c r="AK12" s="156"/>
      <c r="AL12" s="156"/>
      <c r="AM12" s="154"/>
      <c r="AN12" s="154"/>
      <c r="AO12" s="154"/>
      <c r="AP12" s="154"/>
      <c r="AQ12" s="154"/>
      <c r="AR12" s="154"/>
      <c r="AS12" s="155"/>
      <c r="AT12" s="156"/>
      <c r="AU12" s="156"/>
      <c r="AV12" s="155"/>
      <c r="AW12" s="156"/>
      <c r="AX12" s="156"/>
      <c r="AY12" s="154"/>
      <c r="AZ12" s="154"/>
      <c r="BA12" s="154"/>
      <c r="BB12" s="154"/>
      <c r="BC12" s="154"/>
      <c r="BD12" s="154"/>
      <c r="BE12" s="155"/>
      <c r="BF12" s="156"/>
      <c r="BG12" s="156"/>
      <c r="BH12" s="155"/>
      <c r="BI12" s="156"/>
      <c r="BJ12" s="156"/>
      <c r="BK12" s="154"/>
      <c r="BL12" s="154"/>
      <c r="BM12" s="154"/>
      <c r="BN12" s="154"/>
      <c r="BO12" s="154"/>
      <c r="BP12" s="154"/>
      <c r="BQ12" s="155"/>
      <c r="BR12" s="156"/>
      <c r="BS12" s="156"/>
      <c r="BT12" s="155"/>
      <c r="BU12" s="156"/>
      <c r="BV12" s="156"/>
      <c r="BW12" s="154"/>
      <c r="BX12" s="154"/>
      <c r="BY12" s="154"/>
      <c r="BZ12" s="154"/>
      <c r="CA12" s="154"/>
      <c r="CB12" s="154"/>
      <c r="CC12" s="155"/>
      <c r="CD12" s="156"/>
      <c r="CE12" s="156"/>
      <c r="CF12" s="155"/>
      <c r="CG12" s="156"/>
      <c r="CH12" s="156"/>
      <c r="CI12" s="154"/>
      <c r="CJ12" s="154"/>
      <c r="CK12" s="154"/>
      <c r="CL12" s="154"/>
      <c r="CM12" s="154"/>
      <c r="CN12" s="154"/>
      <c r="CO12" s="155"/>
      <c r="CP12" s="156"/>
      <c r="CQ12" s="156"/>
      <c r="CR12" s="155"/>
      <c r="CS12" s="156"/>
      <c r="CT12" s="156"/>
      <c r="CU12" s="154"/>
      <c r="CV12" s="154"/>
      <c r="CW12" s="154"/>
      <c r="CX12" s="154"/>
      <c r="CY12" s="154"/>
      <c r="CZ12" s="154"/>
      <c r="DA12" s="155"/>
      <c r="DB12" s="156"/>
      <c r="DC12" s="156"/>
      <c r="DD12" s="155"/>
      <c r="DE12" s="156"/>
      <c r="DF12" s="156"/>
      <c r="DG12" s="154"/>
      <c r="DH12" s="154"/>
      <c r="DI12" s="154"/>
      <c r="DJ12" s="154"/>
      <c r="DK12" s="154"/>
      <c r="DL12" s="154"/>
      <c r="DM12" s="155"/>
      <c r="DN12" s="156"/>
      <c r="DO12" s="156"/>
      <c r="DP12" s="155"/>
      <c r="DQ12" s="156"/>
      <c r="DR12" s="156"/>
      <c r="DS12" s="154"/>
      <c r="DT12" s="154"/>
      <c r="DU12" s="154"/>
      <c r="DV12" s="154"/>
      <c r="DW12" s="154"/>
      <c r="DX12" s="154"/>
      <c r="DY12" s="155"/>
      <c r="DZ12" s="156"/>
      <c r="EA12" s="156"/>
      <c r="EB12" s="155"/>
      <c r="EC12" s="156"/>
      <c r="ED12" s="156"/>
      <c r="EE12" s="154"/>
      <c r="EF12" s="154"/>
      <c r="EG12" s="154"/>
      <c r="EH12" s="154"/>
      <c r="EI12" s="154"/>
      <c r="EJ12" s="154"/>
      <c r="EK12" s="155"/>
      <c r="EL12" s="156"/>
      <c r="EM12" s="156"/>
      <c r="EN12" s="155"/>
      <c r="EO12" s="156"/>
      <c r="EP12" s="156"/>
      <c r="EQ12" s="154"/>
      <c r="ER12" s="154"/>
      <c r="ES12" s="154"/>
      <c r="ET12" s="154"/>
      <c r="EU12" s="154"/>
      <c r="EV12" s="154"/>
      <c r="EW12" s="155"/>
      <c r="EX12" s="156"/>
      <c r="EY12" s="156"/>
      <c r="EZ12" s="155"/>
      <c r="FA12" s="156"/>
      <c r="FB12" s="156"/>
      <c r="FC12" s="157"/>
    </row>
    <row r="13" spans="1:159" ht="4.5" customHeight="1" thickBot="1">
      <c r="A13" s="153"/>
      <c r="B13" s="153"/>
      <c r="C13" s="154"/>
      <c r="D13" s="154"/>
      <c r="E13" s="154"/>
      <c r="F13" s="154"/>
      <c r="G13" s="154"/>
      <c r="H13" s="154"/>
      <c r="I13" s="155"/>
      <c r="J13" s="156"/>
      <c r="K13" s="156"/>
      <c r="L13" s="155"/>
      <c r="M13" s="156"/>
      <c r="N13" s="156"/>
      <c r="O13" s="154"/>
      <c r="P13" s="154"/>
      <c r="Q13" s="154"/>
      <c r="R13" s="154"/>
      <c r="S13" s="154"/>
      <c r="T13" s="154"/>
      <c r="U13" s="155"/>
      <c r="V13" s="156"/>
      <c r="W13" s="156"/>
      <c r="X13" s="155"/>
      <c r="Y13" s="156"/>
      <c r="Z13" s="156"/>
      <c r="AA13" s="154"/>
      <c r="AB13" s="154"/>
      <c r="AC13" s="154"/>
      <c r="AD13" s="154"/>
      <c r="AE13" s="154"/>
      <c r="AF13" s="154"/>
      <c r="AG13" s="155"/>
      <c r="AH13" s="156"/>
      <c r="AI13" s="156"/>
      <c r="AJ13" s="155"/>
      <c r="AK13" s="156"/>
      <c r="AL13" s="156"/>
      <c r="AM13" s="154"/>
      <c r="AN13" s="154"/>
      <c r="AO13" s="154"/>
      <c r="AP13" s="154"/>
      <c r="AQ13" s="154"/>
      <c r="AR13" s="154"/>
      <c r="AS13" s="155"/>
      <c r="AT13" s="156"/>
      <c r="AU13" s="156"/>
      <c r="AV13" s="155"/>
      <c r="AW13" s="156"/>
      <c r="AX13" s="156"/>
      <c r="AY13" s="154"/>
      <c r="AZ13" s="154"/>
      <c r="BA13" s="154"/>
      <c r="BB13" s="154"/>
      <c r="BC13" s="154"/>
      <c r="BD13" s="154"/>
      <c r="BE13" s="155"/>
      <c r="BF13" s="156"/>
      <c r="BG13" s="156"/>
      <c r="BH13" s="155"/>
      <c r="BI13" s="156"/>
      <c r="BJ13" s="156"/>
      <c r="BK13" s="154"/>
      <c r="BL13" s="154"/>
      <c r="BM13" s="154"/>
      <c r="BN13" s="154"/>
      <c r="BO13" s="154"/>
      <c r="BP13" s="154"/>
      <c r="BQ13" s="155"/>
      <c r="BR13" s="156"/>
      <c r="BS13" s="156"/>
      <c r="BT13" s="155"/>
      <c r="BU13" s="156"/>
      <c r="BV13" s="156"/>
      <c r="BW13" s="154"/>
      <c r="BX13" s="154"/>
      <c r="BY13" s="154"/>
      <c r="BZ13" s="154"/>
      <c r="CA13" s="154"/>
      <c r="CB13" s="154"/>
      <c r="CC13" s="155"/>
      <c r="CD13" s="156"/>
      <c r="CE13" s="156"/>
      <c r="CF13" s="155"/>
      <c r="CG13" s="156"/>
      <c r="CH13" s="156"/>
      <c r="CI13" s="154"/>
      <c r="CJ13" s="154"/>
      <c r="CK13" s="154"/>
      <c r="CL13" s="154"/>
      <c r="CM13" s="154"/>
      <c r="CN13" s="154"/>
      <c r="CO13" s="155"/>
      <c r="CP13" s="156"/>
      <c r="CQ13" s="156"/>
      <c r="CR13" s="155"/>
      <c r="CS13" s="156"/>
      <c r="CT13" s="156"/>
      <c r="CU13" s="154"/>
      <c r="CV13" s="154"/>
      <c r="CW13" s="154"/>
      <c r="CX13" s="154"/>
      <c r="CY13" s="154"/>
      <c r="CZ13" s="154"/>
      <c r="DA13" s="155"/>
      <c r="DB13" s="156"/>
      <c r="DC13" s="156"/>
      <c r="DD13" s="155"/>
      <c r="DE13" s="156"/>
      <c r="DF13" s="156"/>
      <c r="DG13" s="154"/>
      <c r="DH13" s="154"/>
      <c r="DI13" s="154"/>
      <c r="DJ13" s="154"/>
      <c r="DK13" s="154"/>
      <c r="DL13" s="154"/>
      <c r="DM13" s="155"/>
      <c r="DN13" s="156"/>
      <c r="DO13" s="156"/>
      <c r="DP13" s="155"/>
      <c r="DQ13" s="156"/>
      <c r="DR13" s="156"/>
      <c r="DS13" s="154"/>
      <c r="DT13" s="154"/>
      <c r="DU13" s="154"/>
      <c r="DV13" s="154"/>
      <c r="DW13" s="154"/>
      <c r="DX13" s="154"/>
      <c r="DY13" s="155"/>
      <c r="DZ13" s="156"/>
      <c r="EA13" s="156"/>
      <c r="EB13" s="155"/>
      <c r="EC13" s="156"/>
      <c r="ED13" s="156"/>
      <c r="EE13" s="154"/>
      <c r="EF13" s="154"/>
      <c r="EG13" s="154"/>
      <c r="EH13" s="154"/>
      <c r="EI13" s="154"/>
      <c r="EJ13" s="154"/>
      <c r="EK13" s="155"/>
      <c r="EL13" s="156"/>
      <c r="EM13" s="156"/>
      <c r="EN13" s="155"/>
      <c r="EO13" s="156"/>
      <c r="EP13" s="156"/>
      <c r="EQ13" s="154"/>
      <c r="ER13" s="154"/>
      <c r="ES13" s="154"/>
      <c r="ET13" s="154"/>
      <c r="EU13" s="154"/>
      <c r="EV13" s="154"/>
      <c r="EW13" s="155"/>
      <c r="EX13" s="156"/>
      <c r="EY13" s="156"/>
      <c r="EZ13" s="155"/>
      <c r="FA13" s="156"/>
      <c r="FB13" s="156"/>
      <c r="FC13" s="157"/>
    </row>
    <row r="14" spans="1:159" ht="12.75" customHeight="1" thickTop="1">
      <c r="A14" s="116" t="str">
        <f>'[1]Справочник ГТП'!$E$7</f>
        <v>АО «Салехардэнерго»</v>
      </c>
      <c r="B14" s="179" t="str">
        <f>'[1]Справочник ГТП'!$F$7</f>
        <v>PSALEHA1</v>
      </c>
      <c r="C14" s="117"/>
      <c r="D14" s="117"/>
      <c r="E14" s="117"/>
      <c r="F14" s="117"/>
      <c r="G14" s="117"/>
      <c r="H14" s="117"/>
      <c r="I14" s="119">
        <f>M14 - E14</f>
        <v>88.441999999999993</v>
      </c>
      <c r="J14" s="118"/>
      <c r="K14" s="121"/>
      <c r="L14" s="119">
        <f>I14</f>
        <v>88.441999999999993</v>
      </c>
      <c r="M14" s="120">
        <f>SUM(M17:M18)</f>
        <v>88.441999999999993</v>
      </c>
      <c r="N14" s="117"/>
      <c r="O14" s="117"/>
      <c r="P14" s="117"/>
      <c r="Q14" s="117"/>
      <c r="R14" s="117"/>
      <c r="S14" s="117"/>
      <c r="T14" s="117"/>
      <c r="U14" s="119">
        <f>Y14 - Q14</f>
        <v>90.188000000000002</v>
      </c>
      <c r="V14" s="118"/>
      <c r="W14" s="121"/>
      <c r="X14" s="119">
        <f>U14</f>
        <v>90.188000000000002</v>
      </c>
      <c r="Y14" s="120">
        <f>SUM(Y17:Y18)</f>
        <v>90.188000000000002</v>
      </c>
      <c r="Z14" s="117"/>
      <c r="AA14" s="117"/>
      <c r="AB14" s="117"/>
      <c r="AC14" s="117"/>
      <c r="AD14" s="117"/>
      <c r="AE14" s="117"/>
      <c r="AF14" s="117"/>
      <c r="AG14" s="119">
        <f>AK14 - AC14</f>
        <v>80.501999999999995</v>
      </c>
      <c r="AH14" s="118"/>
      <c r="AI14" s="121"/>
      <c r="AJ14" s="119">
        <f>AG14</f>
        <v>80.501999999999995</v>
      </c>
      <c r="AK14" s="120">
        <f>SUM(AK17:AK18)</f>
        <v>80.501999999999995</v>
      </c>
      <c r="AL14" s="117"/>
      <c r="AM14" s="117"/>
      <c r="AN14" s="117"/>
      <c r="AO14" s="117"/>
      <c r="AP14" s="117"/>
      <c r="AQ14" s="117"/>
      <c r="AR14" s="117"/>
      <c r="AS14" s="119">
        <f>AW14 - AO14</f>
        <v>66.054000000000002</v>
      </c>
      <c r="AT14" s="118"/>
      <c r="AU14" s="121"/>
      <c r="AV14" s="119">
        <f>AS14</f>
        <v>66.054000000000002</v>
      </c>
      <c r="AW14" s="120">
        <f>SUM(AW17:AW18)</f>
        <v>66.054000000000002</v>
      </c>
      <c r="AX14" s="117"/>
      <c r="AY14" s="117"/>
      <c r="AZ14" s="117"/>
      <c r="BA14" s="117"/>
      <c r="BB14" s="117"/>
      <c r="BC14" s="117"/>
      <c r="BD14" s="117"/>
      <c r="BE14" s="119">
        <f>BI14 - BA14</f>
        <v>58.097999999999999</v>
      </c>
      <c r="BF14" s="118"/>
      <c r="BG14" s="121"/>
      <c r="BH14" s="119">
        <f>BE14</f>
        <v>58.097999999999999</v>
      </c>
      <c r="BI14" s="120">
        <f>SUM(BI17:BI18)</f>
        <v>58.097999999999999</v>
      </c>
      <c r="BJ14" s="117"/>
      <c r="BK14" s="117"/>
      <c r="BL14" s="117"/>
      <c r="BM14" s="117"/>
      <c r="BN14" s="117"/>
      <c r="BO14" s="117"/>
      <c r="BP14" s="117"/>
      <c r="BQ14" s="119">
        <f>BU14 - BM14</f>
        <v>45.515999999999998</v>
      </c>
      <c r="BR14" s="118"/>
      <c r="BS14" s="121"/>
      <c r="BT14" s="119">
        <f>BQ14</f>
        <v>45.515999999999998</v>
      </c>
      <c r="BU14" s="120">
        <f>SUM(BU17:BU18)</f>
        <v>45.515999999999998</v>
      </c>
      <c r="BV14" s="117"/>
      <c r="BW14" s="117"/>
      <c r="BX14" s="117"/>
      <c r="BY14" s="117"/>
      <c r="BZ14" s="117"/>
      <c r="CA14" s="117"/>
      <c r="CB14" s="117"/>
      <c r="CC14" s="119">
        <f>CG14 - BY14</f>
        <v>40.658999999999999</v>
      </c>
      <c r="CD14" s="118"/>
      <c r="CE14" s="121"/>
      <c r="CF14" s="119">
        <f>CC14</f>
        <v>40.658999999999999</v>
      </c>
      <c r="CG14" s="120">
        <f>SUM(CG17:CG18)</f>
        <v>40.658999999999999</v>
      </c>
      <c r="CH14" s="117"/>
      <c r="CI14" s="117"/>
      <c r="CJ14" s="117"/>
      <c r="CK14" s="117"/>
      <c r="CL14" s="117"/>
      <c r="CM14" s="117"/>
      <c r="CN14" s="117"/>
      <c r="CO14" s="119">
        <f>CS14 - CK14</f>
        <v>43.406999999999996</v>
      </c>
      <c r="CP14" s="118"/>
      <c r="CQ14" s="121"/>
      <c r="CR14" s="119">
        <f>CO14</f>
        <v>43.406999999999996</v>
      </c>
      <c r="CS14" s="120">
        <f>SUM(CS17:CS18)</f>
        <v>43.406999999999996</v>
      </c>
      <c r="CT14" s="117"/>
      <c r="CU14" s="117"/>
      <c r="CV14" s="117"/>
      <c r="CW14" s="117"/>
      <c r="CX14" s="117"/>
      <c r="CY14" s="117"/>
      <c r="CZ14" s="117"/>
      <c r="DA14" s="119">
        <f>DE14 - CW14</f>
        <v>50.569000000000003</v>
      </c>
      <c r="DB14" s="118"/>
      <c r="DC14" s="121"/>
      <c r="DD14" s="119">
        <f>DA14</f>
        <v>50.569000000000003</v>
      </c>
      <c r="DE14" s="120">
        <f>SUM(DE17:DE18)</f>
        <v>50.569000000000003</v>
      </c>
      <c r="DF14" s="117"/>
      <c r="DG14" s="117"/>
      <c r="DH14" s="117"/>
      <c r="DI14" s="117"/>
      <c r="DJ14" s="117"/>
      <c r="DK14" s="117"/>
      <c r="DL14" s="117"/>
      <c r="DM14" s="119">
        <f>DQ14 - DI14</f>
        <v>57.127000000000002</v>
      </c>
      <c r="DN14" s="118"/>
      <c r="DO14" s="121"/>
      <c r="DP14" s="119">
        <f>DM14</f>
        <v>57.127000000000002</v>
      </c>
      <c r="DQ14" s="120">
        <f>SUM(DQ17:DQ18)</f>
        <v>57.127000000000002</v>
      </c>
      <c r="DR14" s="117"/>
      <c r="DS14" s="117"/>
      <c r="DT14" s="117"/>
      <c r="DU14" s="117"/>
      <c r="DV14" s="117"/>
      <c r="DW14" s="117"/>
      <c r="DX14" s="117"/>
      <c r="DY14" s="119">
        <f>EC14 - DU14</f>
        <v>74.756</v>
      </c>
      <c r="DZ14" s="118"/>
      <c r="EA14" s="121"/>
      <c r="EB14" s="119">
        <f>DY14</f>
        <v>74.756</v>
      </c>
      <c r="EC14" s="120">
        <f>SUM(EC17:EC18)</f>
        <v>74.756</v>
      </c>
      <c r="ED14" s="117"/>
      <c r="EE14" s="117"/>
      <c r="EF14" s="117"/>
      <c r="EG14" s="117"/>
      <c r="EH14" s="117"/>
      <c r="EI14" s="117"/>
      <c r="EJ14" s="117"/>
      <c r="EK14" s="119">
        <f>EO14 - EG14</f>
        <v>87.046000000000006</v>
      </c>
      <c r="EL14" s="118"/>
      <c r="EM14" s="121"/>
      <c r="EN14" s="119">
        <f>EK14</f>
        <v>87.046000000000006</v>
      </c>
      <c r="EO14" s="120">
        <f>SUM(EO17:EO18)</f>
        <v>87.046000000000006</v>
      </c>
      <c r="EP14" s="117"/>
      <c r="EQ14" s="117"/>
      <c r="ER14" s="117"/>
      <c r="ES14" s="117"/>
      <c r="ET14" s="117"/>
      <c r="EU14" s="117"/>
      <c r="EV14" s="117"/>
      <c r="EW14" s="119">
        <f>FA14 - ES14</f>
        <v>65.197000000000003</v>
      </c>
      <c r="EX14" s="118"/>
      <c r="EY14" s="121"/>
      <c r="EZ14" s="119">
        <f>EW14</f>
        <v>65.197000000000003</v>
      </c>
      <c r="FA14" s="120">
        <f>SUM(FA17:FA18)</f>
        <v>65.197000000000003</v>
      </c>
      <c r="FB14" s="117"/>
      <c r="FC14" s="122"/>
    </row>
    <row r="15" spans="1:159" ht="3.75" customHeight="1">
      <c r="A15" s="158"/>
      <c r="B15" s="172"/>
      <c r="C15" s="124"/>
      <c r="D15" s="124"/>
      <c r="E15" s="124"/>
      <c r="F15" s="124"/>
      <c r="G15" s="124"/>
      <c r="H15" s="124"/>
      <c r="I15" s="129"/>
      <c r="J15" s="159"/>
      <c r="K15" s="129"/>
      <c r="L15" s="129"/>
      <c r="M15" s="124"/>
      <c r="N15" s="124"/>
      <c r="O15" s="124"/>
      <c r="P15" s="124"/>
      <c r="Q15" s="124"/>
      <c r="R15" s="124"/>
      <c r="S15" s="124"/>
      <c r="T15" s="124"/>
      <c r="U15" s="129"/>
      <c r="V15" s="159"/>
      <c r="W15" s="129"/>
      <c r="X15" s="129"/>
      <c r="Y15" s="124"/>
      <c r="Z15" s="124"/>
      <c r="AA15" s="124"/>
      <c r="AB15" s="124"/>
      <c r="AC15" s="124"/>
      <c r="AD15" s="124"/>
      <c r="AE15" s="124"/>
      <c r="AF15" s="124"/>
      <c r="AG15" s="129"/>
      <c r="AH15" s="159"/>
      <c r="AI15" s="129"/>
      <c r="AJ15" s="129"/>
      <c r="AK15" s="124"/>
      <c r="AL15" s="124"/>
      <c r="AM15" s="124"/>
      <c r="AN15" s="124"/>
      <c r="AO15" s="124"/>
      <c r="AP15" s="124"/>
      <c r="AQ15" s="124"/>
      <c r="AR15" s="124"/>
      <c r="AS15" s="129"/>
      <c r="AT15" s="159"/>
      <c r="AU15" s="129"/>
      <c r="AV15" s="129"/>
      <c r="AW15" s="124"/>
      <c r="AX15" s="124"/>
      <c r="AY15" s="124"/>
      <c r="AZ15" s="124"/>
      <c r="BA15" s="124"/>
      <c r="BB15" s="124"/>
      <c r="BC15" s="124"/>
      <c r="BD15" s="124"/>
      <c r="BE15" s="129"/>
      <c r="BF15" s="159"/>
      <c r="BG15" s="129"/>
      <c r="BH15" s="129"/>
      <c r="BI15" s="124"/>
      <c r="BJ15" s="124"/>
      <c r="BK15" s="124"/>
      <c r="BL15" s="124"/>
      <c r="BM15" s="124"/>
      <c r="BN15" s="124"/>
      <c r="BO15" s="124"/>
      <c r="BP15" s="124"/>
      <c r="BQ15" s="129"/>
      <c r="BR15" s="159"/>
      <c r="BS15" s="129"/>
      <c r="BT15" s="129"/>
      <c r="BU15" s="124"/>
      <c r="BV15" s="124"/>
      <c r="BW15" s="124"/>
      <c r="BX15" s="124"/>
      <c r="BY15" s="124"/>
      <c r="BZ15" s="124"/>
      <c r="CA15" s="124"/>
      <c r="CB15" s="124"/>
      <c r="CC15" s="129"/>
      <c r="CD15" s="159"/>
      <c r="CE15" s="129"/>
      <c r="CF15" s="129"/>
      <c r="CG15" s="124"/>
      <c r="CH15" s="124"/>
      <c r="CI15" s="124"/>
      <c r="CJ15" s="124"/>
      <c r="CK15" s="124"/>
      <c r="CL15" s="124"/>
      <c r="CM15" s="124"/>
      <c r="CN15" s="124"/>
      <c r="CO15" s="129"/>
      <c r="CP15" s="159"/>
      <c r="CQ15" s="129"/>
      <c r="CR15" s="129"/>
      <c r="CS15" s="124"/>
      <c r="CT15" s="124"/>
      <c r="CU15" s="124"/>
      <c r="CV15" s="124"/>
      <c r="CW15" s="124"/>
      <c r="CX15" s="124"/>
      <c r="CY15" s="124"/>
      <c r="CZ15" s="124"/>
      <c r="DA15" s="129"/>
      <c r="DB15" s="159"/>
      <c r="DC15" s="129"/>
      <c r="DD15" s="129"/>
      <c r="DE15" s="124"/>
      <c r="DF15" s="124"/>
      <c r="DG15" s="124"/>
      <c r="DH15" s="124"/>
      <c r="DI15" s="124"/>
      <c r="DJ15" s="124"/>
      <c r="DK15" s="124"/>
      <c r="DL15" s="124"/>
      <c r="DM15" s="129"/>
      <c r="DN15" s="159"/>
      <c r="DO15" s="129"/>
      <c r="DP15" s="129"/>
      <c r="DQ15" s="124"/>
      <c r="DR15" s="124"/>
      <c r="DS15" s="124"/>
      <c r="DT15" s="124"/>
      <c r="DU15" s="124"/>
      <c r="DV15" s="124"/>
      <c r="DW15" s="124"/>
      <c r="DX15" s="124"/>
      <c r="DY15" s="129"/>
      <c r="DZ15" s="159"/>
      <c r="EA15" s="129"/>
      <c r="EB15" s="129"/>
      <c r="EC15" s="124"/>
      <c r="ED15" s="124"/>
      <c r="EE15" s="124"/>
      <c r="EF15" s="124"/>
      <c r="EG15" s="124"/>
      <c r="EH15" s="124"/>
      <c r="EI15" s="124"/>
      <c r="EJ15" s="124"/>
      <c r="EK15" s="129"/>
      <c r="EL15" s="159"/>
      <c r="EM15" s="129"/>
      <c r="EN15" s="129"/>
      <c r="EO15" s="124"/>
      <c r="EP15" s="124"/>
      <c r="EQ15" s="124"/>
      <c r="ER15" s="124"/>
      <c r="ES15" s="124"/>
      <c r="ET15" s="124"/>
      <c r="EU15" s="124"/>
      <c r="EV15" s="124"/>
      <c r="EW15" s="129"/>
      <c r="EX15" s="159"/>
      <c r="EY15" s="129"/>
      <c r="EZ15" s="129"/>
      <c r="FA15" s="124"/>
      <c r="FB15" s="124"/>
      <c r="FC15" s="160"/>
    </row>
    <row r="16" spans="1:159" ht="4.5" customHeight="1">
      <c r="A16" s="158"/>
      <c r="B16" s="172"/>
      <c r="C16" s="124"/>
      <c r="D16" s="124"/>
      <c r="E16" s="124"/>
      <c r="F16" s="124"/>
      <c r="G16" s="124"/>
      <c r="H16" s="124"/>
      <c r="I16" s="129"/>
      <c r="J16" s="159"/>
      <c r="K16" s="129"/>
      <c r="L16" s="129"/>
      <c r="M16" s="124"/>
      <c r="N16" s="124"/>
      <c r="O16" s="124"/>
      <c r="P16" s="124"/>
      <c r="Q16" s="124"/>
      <c r="R16" s="124"/>
      <c r="S16" s="124"/>
      <c r="T16" s="124"/>
      <c r="U16" s="129"/>
      <c r="V16" s="159"/>
      <c r="W16" s="129"/>
      <c r="X16" s="129"/>
      <c r="Y16" s="124"/>
      <c r="Z16" s="124"/>
      <c r="AA16" s="124"/>
      <c r="AB16" s="124"/>
      <c r="AC16" s="124"/>
      <c r="AD16" s="124"/>
      <c r="AE16" s="124"/>
      <c r="AF16" s="124"/>
      <c r="AG16" s="129"/>
      <c r="AH16" s="159"/>
      <c r="AI16" s="129"/>
      <c r="AJ16" s="129"/>
      <c r="AK16" s="124"/>
      <c r="AL16" s="124"/>
      <c r="AM16" s="124"/>
      <c r="AN16" s="124"/>
      <c r="AO16" s="124"/>
      <c r="AP16" s="124"/>
      <c r="AQ16" s="124"/>
      <c r="AR16" s="124"/>
      <c r="AS16" s="129"/>
      <c r="AT16" s="159"/>
      <c r="AU16" s="129"/>
      <c r="AV16" s="129"/>
      <c r="AW16" s="124"/>
      <c r="AX16" s="124"/>
      <c r="AY16" s="124"/>
      <c r="AZ16" s="124"/>
      <c r="BA16" s="124"/>
      <c r="BB16" s="124"/>
      <c r="BC16" s="124"/>
      <c r="BD16" s="124"/>
      <c r="BE16" s="129"/>
      <c r="BF16" s="159"/>
      <c r="BG16" s="129"/>
      <c r="BH16" s="129"/>
      <c r="BI16" s="124"/>
      <c r="BJ16" s="124"/>
      <c r="BK16" s="124"/>
      <c r="BL16" s="124"/>
      <c r="BM16" s="124"/>
      <c r="BN16" s="124"/>
      <c r="BO16" s="124"/>
      <c r="BP16" s="124"/>
      <c r="BQ16" s="129"/>
      <c r="BR16" s="159"/>
      <c r="BS16" s="129"/>
      <c r="BT16" s="129"/>
      <c r="BU16" s="124"/>
      <c r="BV16" s="124"/>
      <c r="BW16" s="124"/>
      <c r="BX16" s="124"/>
      <c r="BY16" s="124"/>
      <c r="BZ16" s="124"/>
      <c r="CA16" s="124"/>
      <c r="CB16" s="124"/>
      <c r="CC16" s="129"/>
      <c r="CD16" s="159"/>
      <c r="CE16" s="129"/>
      <c r="CF16" s="129"/>
      <c r="CG16" s="124"/>
      <c r="CH16" s="124"/>
      <c r="CI16" s="124"/>
      <c r="CJ16" s="124"/>
      <c r="CK16" s="124"/>
      <c r="CL16" s="124"/>
      <c r="CM16" s="124"/>
      <c r="CN16" s="124"/>
      <c r="CO16" s="129"/>
      <c r="CP16" s="159"/>
      <c r="CQ16" s="129"/>
      <c r="CR16" s="129"/>
      <c r="CS16" s="124"/>
      <c r="CT16" s="124"/>
      <c r="CU16" s="124"/>
      <c r="CV16" s="124"/>
      <c r="CW16" s="124"/>
      <c r="CX16" s="124"/>
      <c r="CY16" s="124"/>
      <c r="CZ16" s="124"/>
      <c r="DA16" s="129"/>
      <c r="DB16" s="159"/>
      <c r="DC16" s="129"/>
      <c r="DD16" s="129"/>
      <c r="DE16" s="124"/>
      <c r="DF16" s="124"/>
      <c r="DG16" s="124"/>
      <c r="DH16" s="124"/>
      <c r="DI16" s="124"/>
      <c r="DJ16" s="124"/>
      <c r="DK16" s="124"/>
      <c r="DL16" s="124"/>
      <c r="DM16" s="129"/>
      <c r="DN16" s="159"/>
      <c r="DO16" s="129"/>
      <c r="DP16" s="129"/>
      <c r="DQ16" s="124"/>
      <c r="DR16" s="124"/>
      <c r="DS16" s="124"/>
      <c r="DT16" s="124"/>
      <c r="DU16" s="124"/>
      <c r="DV16" s="124"/>
      <c r="DW16" s="124"/>
      <c r="DX16" s="124"/>
      <c r="DY16" s="129"/>
      <c r="DZ16" s="159"/>
      <c r="EA16" s="129"/>
      <c r="EB16" s="129"/>
      <c r="EC16" s="124"/>
      <c r="ED16" s="124"/>
      <c r="EE16" s="124"/>
      <c r="EF16" s="124"/>
      <c r="EG16" s="124"/>
      <c r="EH16" s="124"/>
      <c r="EI16" s="124"/>
      <c r="EJ16" s="124"/>
      <c r="EK16" s="129"/>
      <c r="EL16" s="159"/>
      <c r="EM16" s="129"/>
      <c r="EN16" s="129"/>
      <c r="EO16" s="124"/>
      <c r="EP16" s="124"/>
      <c r="EQ16" s="124"/>
      <c r="ER16" s="124"/>
      <c r="ES16" s="124"/>
      <c r="ET16" s="124"/>
      <c r="EU16" s="124"/>
      <c r="EV16" s="124"/>
      <c r="EW16" s="129"/>
      <c r="EX16" s="159"/>
      <c r="EY16" s="129"/>
      <c r="EZ16" s="129"/>
      <c r="FA16" s="124"/>
      <c r="FB16" s="124"/>
      <c r="FC16" s="160"/>
    </row>
    <row r="17" spans="1:159" ht="13.5" customHeight="1">
      <c r="A17" s="123" t="s">
        <v>153</v>
      </c>
      <c r="B17" s="172"/>
      <c r="C17" s="124"/>
      <c r="D17" s="124"/>
      <c r="E17" s="124"/>
      <c r="F17" s="124"/>
      <c r="G17" s="124"/>
      <c r="H17" s="110"/>
      <c r="I17" s="126">
        <f>M17 - E17</f>
        <v>88.441999999999993</v>
      </c>
      <c r="J17" s="129"/>
      <c r="K17" s="124"/>
      <c r="L17" s="126">
        <f>I17</f>
        <v>88.441999999999993</v>
      </c>
      <c r="M17" s="126">
        <v>88.441999999999993</v>
      </c>
      <c r="N17" s="129"/>
      <c r="O17" s="124"/>
      <c r="P17" s="124"/>
      <c r="Q17" s="124"/>
      <c r="R17" s="124"/>
      <c r="S17" s="124"/>
      <c r="T17" s="110"/>
      <c r="U17" s="126">
        <f>Y17 - Q17</f>
        <v>90.188000000000002</v>
      </c>
      <c r="V17" s="129"/>
      <c r="W17" s="124"/>
      <c r="X17" s="126">
        <f>U17</f>
        <v>90.188000000000002</v>
      </c>
      <c r="Y17" s="126">
        <v>90.188000000000002</v>
      </c>
      <c r="Z17" s="129"/>
      <c r="AA17" s="124"/>
      <c r="AB17" s="124"/>
      <c r="AC17" s="124"/>
      <c r="AD17" s="124"/>
      <c r="AE17" s="124"/>
      <c r="AF17" s="110"/>
      <c r="AG17" s="126">
        <f>AK17 - AC17</f>
        <v>80.501999999999995</v>
      </c>
      <c r="AH17" s="129"/>
      <c r="AI17" s="124"/>
      <c r="AJ17" s="126">
        <f>AG17</f>
        <v>80.501999999999995</v>
      </c>
      <c r="AK17" s="126">
        <v>80.501999999999995</v>
      </c>
      <c r="AL17" s="129"/>
      <c r="AM17" s="124"/>
      <c r="AN17" s="124"/>
      <c r="AO17" s="124"/>
      <c r="AP17" s="124"/>
      <c r="AQ17" s="124"/>
      <c r="AR17" s="110"/>
      <c r="AS17" s="126">
        <f>AW17 - AO17</f>
        <v>66.054000000000002</v>
      </c>
      <c r="AT17" s="129"/>
      <c r="AU17" s="124"/>
      <c r="AV17" s="126">
        <f>AS17</f>
        <v>66.054000000000002</v>
      </c>
      <c r="AW17" s="126">
        <v>66.054000000000002</v>
      </c>
      <c r="AX17" s="129"/>
      <c r="AY17" s="124"/>
      <c r="AZ17" s="124"/>
      <c r="BA17" s="124"/>
      <c r="BB17" s="124"/>
      <c r="BC17" s="124"/>
      <c r="BD17" s="110"/>
      <c r="BE17" s="126">
        <f>BI17 - BA17</f>
        <v>58.097999999999999</v>
      </c>
      <c r="BF17" s="129"/>
      <c r="BG17" s="124"/>
      <c r="BH17" s="126">
        <f>BE17</f>
        <v>58.097999999999999</v>
      </c>
      <c r="BI17" s="126">
        <v>58.097999999999999</v>
      </c>
      <c r="BJ17" s="129"/>
      <c r="BK17" s="124"/>
      <c r="BL17" s="124"/>
      <c r="BM17" s="124"/>
      <c r="BN17" s="124"/>
      <c r="BO17" s="124"/>
      <c r="BP17" s="110"/>
      <c r="BQ17" s="126">
        <f>BU17 - BM17</f>
        <v>45.515999999999998</v>
      </c>
      <c r="BR17" s="129"/>
      <c r="BS17" s="124"/>
      <c r="BT17" s="126">
        <f>BQ17</f>
        <v>45.515999999999998</v>
      </c>
      <c r="BU17" s="126">
        <v>45.515999999999998</v>
      </c>
      <c r="BV17" s="129"/>
      <c r="BW17" s="124"/>
      <c r="BX17" s="124"/>
      <c r="BY17" s="124"/>
      <c r="BZ17" s="124"/>
      <c r="CA17" s="124"/>
      <c r="CB17" s="110"/>
      <c r="CC17" s="126">
        <f>CG17 - BY17</f>
        <v>40.658999999999999</v>
      </c>
      <c r="CD17" s="129"/>
      <c r="CE17" s="124"/>
      <c r="CF17" s="126">
        <f>CC17</f>
        <v>40.658999999999999</v>
      </c>
      <c r="CG17" s="126">
        <v>40.658999999999999</v>
      </c>
      <c r="CH17" s="129"/>
      <c r="CI17" s="124"/>
      <c r="CJ17" s="124"/>
      <c r="CK17" s="124"/>
      <c r="CL17" s="124"/>
      <c r="CM17" s="124"/>
      <c r="CN17" s="110"/>
      <c r="CO17" s="126">
        <f>CS17 - CK17</f>
        <v>43.406999999999996</v>
      </c>
      <c r="CP17" s="129"/>
      <c r="CQ17" s="124"/>
      <c r="CR17" s="126">
        <f>CO17</f>
        <v>43.406999999999996</v>
      </c>
      <c r="CS17" s="126">
        <v>43.406999999999996</v>
      </c>
      <c r="CT17" s="129"/>
      <c r="CU17" s="124"/>
      <c r="CV17" s="124"/>
      <c r="CW17" s="124"/>
      <c r="CX17" s="124"/>
      <c r="CY17" s="124"/>
      <c r="CZ17" s="110"/>
      <c r="DA17" s="126">
        <f>DE17 - CW17</f>
        <v>50.569000000000003</v>
      </c>
      <c r="DB17" s="129"/>
      <c r="DC17" s="124"/>
      <c r="DD17" s="126">
        <f>DA17</f>
        <v>50.569000000000003</v>
      </c>
      <c r="DE17" s="126">
        <v>50.569000000000003</v>
      </c>
      <c r="DF17" s="129"/>
      <c r="DG17" s="124"/>
      <c r="DH17" s="124"/>
      <c r="DI17" s="124"/>
      <c r="DJ17" s="124"/>
      <c r="DK17" s="124"/>
      <c r="DL17" s="110"/>
      <c r="DM17" s="126">
        <f>DQ17 - DI17</f>
        <v>57.127000000000002</v>
      </c>
      <c r="DN17" s="129"/>
      <c r="DO17" s="124"/>
      <c r="DP17" s="126">
        <f>DM17</f>
        <v>57.127000000000002</v>
      </c>
      <c r="DQ17" s="126">
        <v>57.127000000000002</v>
      </c>
      <c r="DR17" s="129"/>
      <c r="DS17" s="124"/>
      <c r="DT17" s="124"/>
      <c r="DU17" s="124"/>
      <c r="DV17" s="124"/>
      <c r="DW17" s="124"/>
      <c r="DX17" s="110"/>
      <c r="DY17" s="126">
        <f>EC17 - DU17</f>
        <v>74.756</v>
      </c>
      <c r="DZ17" s="129"/>
      <c r="EA17" s="124"/>
      <c r="EB17" s="126">
        <f>DY17</f>
        <v>74.756</v>
      </c>
      <c r="EC17" s="126">
        <v>74.756</v>
      </c>
      <c r="ED17" s="129"/>
      <c r="EE17" s="124"/>
      <c r="EF17" s="124"/>
      <c r="EG17" s="124"/>
      <c r="EH17" s="124"/>
      <c r="EI17" s="124"/>
      <c r="EJ17" s="110"/>
      <c r="EK17" s="126">
        <f>EO17 - EG17</f>
        <v>87.046000000000006</v>
      </c>
      <c r="EL17" s="129"/>
      <c r="EM17" s="124"/>
      <c r="EN17" s="126">
        <f>EK17</f>
        <v>87.046000000000006</v>
      </c>
      <c r="EO17" s="126">
        <v>87.046000000000006</v>
      </c>
      <c r="EP17" s="129"/>
      <c r="EQ17" s="124"/>
      <c r="ER17" s="124"/>
      <c r="ES17" s="124"/>
      <c r="ET17" s="124"/>
      <c r="EU17" s="124"/>
      <c r="EV17" s="110"/>
      <c r="EW17" s="126">
        <f>FA17 - ES17</f>
        <v>65.197000000000003</v>
      </c>
      <c r="EX17" s="129"/>
      <c r="EY17" s="124"/>
      <c r="EZ17" s="126">
        <f>EW17</f>
        <v>65.197000000000003</v>
      </c>
      <c r="FA17" s="126">
        <f>(M17+Y17+AK17+AW17+BI17+BU17+CG17+CS17+DE17+DQ17+EC17+EO17)/12</f>
        <v>65.197000000000003</v>
      </c>
      <c r="FB17" s="129"/>
      <c r="FC17" s="128"/>
    </row>
    <row r="18" spans="1:159" ht="15.75" customHeight="1" thickBot="1">
      <c r="A18" s="131" t="s">
        <v>154</v>
      </c>
      <c r="B18" s="180"/>
      <c r="C18" s="132"/>
      <c r="D18" s="132"/>
      <c r="E18" s="132"/>
      <c r="F18" s="132"/>
      <c r="G18" s="132"/>
      <c r="H18" s="132"/>
      <c r="I18" s="161">
        <f>M18 - E18</f>
        <v>0</v>
      </c>
      <c r="J18" s="162"/>
      <c r="K18" s="162"/>
      <c r="L18" s="161">
        <f>I18</f>
        <v>0</v>
      </c>
      <c r="M18" s="163">
        <f>[1]Январь!$O$30</f>
        <v>0</v>
      </c>
      <c r="N18" s="162"/>
      <c r="O18" s="132"/>
      <c r="P18" s="132"/>
      <c r="Q18" s="132"/>
      <c r="R18" s="132"/>
      <c r="S18" s="132"/>
      <c r="T18" s="132"/>
      <c r="U18" s="161">
        <f>Y18 - Q18</f>
        <v>0</v>
      </c>
      <c r="V18" s="162"/>
      <c r="W18" s="162"/>
      <c r="X18" s="161">
        <f>U18</f>
        <v>0</v>
      </c>
      <c r="Y18" s="163">
        <f>[1]Февраль!$O$30</f>
        <v>0</v>
      </c>
      <c r="Z18" s="162"/>
      <c r="AA18" s="132"/>
      <c r="AB18" s="132"/>
      <c r="AC18" s="132"/>
      <c r="AD18" s="132"/>
      <c r="AE18" s="132"/>
      <c r="AF18" s="132"/>
      <c r="AG18" s="161">
        <f>AK18 - AC18</f>
        <v>0</v>
      </c>
      <c r="AH18" s="162"/>
      <c r="AI18" s="162"/>
      <c r="AJ18" s="161">
        <f>AG18</f>
        <v>0</v>
      </c>
      <c r="AK18" s="163">
        <f>[1]Март!$O$30</f>
        <v>0</v>
      </c>
      <c r="AL18" s="162"/>
      <c r="AM18" s="132"/>
      <c r="AN18" s="132"/>
      <c r="AO18" s="132"/>
      <c r="AP18" s="132"/>
      <c r="AQ18" s="132"/>
      <c r="AR18" s="132"/>
      <c r="AS18" s="161">
        <f>AW18 - AO18</f>
        <v>0</v>
      </c>
      <c r="AT18" s="162"/>
      <c r="AU18" s="162"/>
      <c r="AV18" s="161">
        <f>AS18</f>
        <v>0</v>
      </c>
      <c r="AW18" s="163">
        <f>[1]Апрель!$O$30</f>
        <v>0</v>
      </c>
      <c r="AX18" s="162"/>
      <c r="AY18" s="132"/>
      <c r="AZ18" s="132"/>
      <c r="BA18" s="132"/>
      <c r="BB18" s="132"/>
      <c r="BC18" s="132"/>
      <c r="BD18" s="132"/>
      <c r="BE18" s="161">
        <f>BI18 - BA18</f>
        <v>0</v>
      </c>
      <c r="BF18" s="162"/>
      <c r="BG18" s="162"/>
      <c r="BH18" s="161">
        <f>BE18</f>
        <v>0</v>
      </c>
      <c r="BI18" s="163">
        <f>[1]Май!$O$30</f>
        <v>0</v>
      </c>
      <c r="BJ18" s="162"/>
      <c r="BK18" s="132"/>
      <c r="BL18" s="132"/>
      <c r="BM18" s="132"/>
      <c r="BN18" s="132"/>
      <c r="BO18" s="132"/>
      <c r="BP18" s="132"/>
      <c r="BQ18" s="161">
        <f>BU18 - BM18</f>
        <v>0</v>
      </c>
      <c r="BR18" s="162"/>
      <c r="BS18" s="162"/>
      <c r="BT18" s="161">
        <f>BQ18</f>
        <v>0</v>
      </c>
      <c r="BU18" s="163">
        <f>[1]Июнь!$O$30</f>
        <v>0</v>
      </c>
      <c r="BV18" s="162"/>
      <c r="BW18" s="132"/>
      <c r="BX18" s="132"/>
      <c r="BY18" s="132"/>
      <c r="BZ18" s="132"/>
      <c r="CA18" s="132"/>
      <c r="CB18" s="132"/>
      <c r="CC18" s="161">
        <f>CG18 - BY18</f>
        <v>0</v>
      </c>
      <c r="CD18" s="162"/>
      <c r="CE18" s="162"/>
      <c r="CF18" s="161">
        <f>CC18</f>
        <v>0</v>
      </c>
      <c r="CG18" s="163">
        <f>[1]Июль!$O$30</f>
        <v>0</v>
      </c>
      <c r="CH18" s="162"/>
      <c r="CI18" s="132"/>
      <c r="CJ18" s="132"/>
      <c r="CK18" s="132"/>
      <c r="CL18" s="132"/>
      <c r="CM18" s="132"/>
      <c r="CN18" s="132"/>
      <c r="CO18" s="161">
        <f>CS18 - CK18</f>
        <v>0</v>
      </c>
      <c r="CP18" s="162"/>
      <c r="CQ18" s="162"/>
      <c r="CR18" s="161">
        <f>CO18</f>
        <v>0</v>
      </c>
      <c r="CS18" s="163">
        <f>[1]Август!$O$30</f>
        <v>0</v>
      </c>
      <c r="CT18" s="162"/>
      <c r="CU18" s="132"/>
      <c r="CV18" s="132"/>
      <c r="CW18" s="132"/>
      <c r="CX18" s="132"/>
      <c r="CY18" s="132"/>
      <c r="CZ18" s="132"/>
      <c r="DA18" s="161">
        <f>DE18 - CW18</f>
        <v>0</v>
      </c>
      <c r="DB18" s="162"/>
      <c r="DC18" s="162"/>
      <c r="DD18" s="161">
        <f>DA18</f>
        <v>0</v>
      </c>
      <c r="DE18" s="163">
        <f>[1]Сентябрь!$O$30</f>
        <v>0</v>
      </c>
      <c r="DF18" s="162"/>
      <c r="DG18" s="132"/>
      <c r="DH18" s="132"/>
      <c r="DI18" s="132"/>
      <c r="DJ18" s="132"/>
      <c r="DK18" s="132"/>
      <c r="DL18" s="132"/>
      <c r="DM18" s="161">
        <f>DQ18 - DI18</f>
        <v>0</v>
      </c>
      <c r="DN18" s="162"/>
      <c r="DO18" s="162"/>
      <c r="DP18" s="161">
        <f>DM18</f>
        <v>0</v>
      </c>
      <c r="DQ18" s="163">
        <f>[1]Октябрь!$O$30</f>
        <v>0</v>
      </c>
      <c r="DR18" s="162"/>
      <c r="DS18" s="132"/>
      <c r="DT18" s="132"/>
      <c r="DU18" s="132"/>
      <c r="DV18" s="132"/>
      <c r="DW18" s="132"/>
      <c r="DX18" s="132"/>
      <c r="DY18" s="161">
        <f>EC18 - DU18</f>
        <v>0</v>
      </c>
      <c r="DZ18" s="162"/>
      <c r="EA18" s="162"/>
      <c r="EB18" s="161">
        <f>DY18</f>
        <v>0</v>
      </c>
      <c r="EC18" s="163">
        <f>[1]Ноябрь!$O$30</f>
        <v>0</v>
      </c>
      <c r="ED18" s="162"/>
      <c r="EE18" s="132"/>
      <c r="EF18" s="132"/>
      <c r="EG18" s="132"/>
      <c r="EH18" s="132"/>
      <c r="EI18" s="132"/>
      <c r="EJ18" s="132"/>
      <c r="EK18" s="161">
        <f>EO18 - EG18</f>
        <v>0</v>
      </c>
      <c r="EL18" s="162"/>
      <c r="EM18" s="162"/>
      <c r="EN18" s="161">
        <f>EK18</f>
        <v>0</v>
      </c>
      <c r="EO18" s="163">
        <f>[1]Декабрь!$O$30</f>
        <v>0</v>
      </c>
      <c r="EP18" s="162"/>
      <c r="EQ18" s="132"/>
      <c r="ER18" s="132"/>
      <c r="ES18" s="132"/>
      <c r="ET18" s="132"/>
      <c r="EU18" s="132"/>
      <c r="EV18" s="132"/>
      <c r="EW18" s="161">
        <f>FA18 - ES18</f>
        <v>0</v>
      </c>
      <c r="EX18" s="162"/>
      <c r="EY18" s="162"/>
      <c r="EZ18" s="161">
        <f>EW18</f>
        <v>0</v>
      </c>
      <c r="FA18" s="163">
        <f>(M18+Y18+AK18+AW18+BI18+BU18+CG18+CS18+DE18+DQ18+EC18+EO18)/12</f>
        <v>0</v>
      </c>
      <c r="FB18" s="162"/>
      <c r="FC18" s="164"/>
    </row>
    <row r="19" spans="1:159" ht="15.75" thickTop="1">
      <c r="A19" s="136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37"/>
      <c r="CR19" s="137"/>
      <c r="CS19" s="137"/>
      <c r="CT19" s="137"/>
      <c r="CU19" s="137"/>
      <c r="CV19" s="137"/>
      <c r="CW19" s="137"/>
      <c r="CX19" s="137"/>
      <c r="CY19" s="137"/>
      <c r="CZ19" s="137"/>
      <c r="DA19" s="137"/>
      <c r="DB19" s="137"/>
      <c r="DC19" s="137"/>
      <c r="DD19" s="137"/>
      <c r="DE19" s="137"/>
      <c r="DF19" s="137"/>
      <c r="DG19" s="137"/>
      <c r="DH19" s="137"/>
      <c r="DI19" s="137"/>
      <c r="DJ19" s="137"/>
      <c r="DK19" s="137"/>
      <c r="DL19" s="137"/>
      <c r="DM19" s="137"/>
      <c r="DN19" s="137"/>
      <c r="DO19" s="137"/>
      <c r="DP19" s="137"/>
      <c r="DQ19" s="137"/>
      <c r="DR19" s="137"/>
      <c r="DS19" s="137"/>
      <c r="DT19" s="137"/>
      <c r="DU19" s="137"/>
      <c r="DV19" s="137"/>
      <c r="DW19" s="137"/>
      <c r="DX19" s="137"/>
      <c r="DY19" s="137"/>
      <c r="DZ19" s="137"/>
      <c r="EA19" s="137"/>
      <c r="EB19" s="137"/>
      <c r="EC19" s="137"/>
      <c r="ED19" s="137"/>
      <c r="EE19" s="137"/>
      <c r="EF19" s="137"/>
      <c r="EG19" s="137"/>
      <c r="EH19" s="137"/>
      <c r="EI19" s="137"/>
      <c r="EJ19" s="137"/>
      <c r="EK19" s="137"/>
      <c r="EL19" s="137"/>
      <c r="EM19" s="137"/>
      <c r="EN19" s="137"/>
      <c r="EO19" s="137"/>
      <c r="EP19" s="137"/>
      <c r="EQ19" s="137"/>
      <c r="ER19" s="137"/>
      <c r="ES19" s="137"/>
      <c r="ET19" s="137"/>
      <c r="EU19" s="137"/>
      <c r="EV19" s="137"/>
      <c r="EW19" s="137"/>
      <c r="EX19" s="137"/>
      <c r="EY19" s="137"/>
      <c r="EZ19" s="137"/>
      <c r="FA19" s="137"/>
      <c r="FB19" s="137"/>
      <c r="FC19" s="138"/>
    </row>
    <row r="20" spans="1:159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</row>
  </sheetData>
  <mergeCells count="186">
    <mergeCell ref="B14:B18"/>
    <mergeCell ref="EK5:EK6"/>
    <mergeCell ref="EL5:EL6"/>
    <mergeCell ref="EM5:EM6"/>
    <mergeCell ref="ES5:ES6"/>
    <mergeCell ref="ET5:ET6"/>
    <mergeCell ref="EU5:EU6"/>
    <mergeCell ref="DM5:DM6"/>
    <mergeCell ref="DN5:DN6"/>
    <mergeCell ref="DO5:DO6"/>
    <mergeCell ref="DU5:DU6"/>
    <mergeCell ref="DV5:DV6"/>
    <mergeCell ref="DW5:DW6"/>
    <mergeCell ref="CO5:CO6"/>
    <mergeCell ref="CP5:CP6"/>
    <mergeCell ref="CQ5:CQ6"/>
    <mergeCell ref="CW5:CW6"/>
    <mergeCell ref="CX5:CX6"/>
    <mergeCell ref="CY5:CY6"/>
    <mergeCell ref="BQ5:BQ6"/>
    <mergeCell ref="BR5:BR6"/>
    <mergeCell ref="BS5:BS6"/>
    <mergeCell ref="BY5:BY6"/>
    <mergeCell ref="BZ5:BZ6"/>
    <mergeCell ref="BJ4:BJ6"/>
    <mergeCell ref="BK4:BK6"/>
    <mergeCell ref="BL4:BL6"/>
    <mergeCell ref="BF5:BF6"/>
    <mergeCell ref="BG5:BG6"/>
    <mergeCell ref="AV4:AV6"/>
    <mergeCell ref="AW4:AW6"/>
    <mergeCell ref="AX4:AX6"/>
    <mergeCell ref="AY4:AY6"/>
    <mergeCell ref="AZ4:AZ6"/>
    <mergeCell ref="BA4:BC4"/>
    <mergeCell ref="BH4:BH6"/>
    <mergeCell ref="BI4:BI6"/>
    <mergeCell ref="Q4:S4"/>
    <mergeCell ref="T4:V4"/>
    <mergeCell ref="BD5:BD6"/>
    <mergeCell ref="BE5:BE6"/>
    <mergeCell ref="AG5:AG6"/>
    <mergeCell ref="AH5:AH6"/>
    <mergeCell ref="AI5:AI6"/>
    <mergeCell ref="AO5:AO6"/>
    <mergeCell ref="AP5:AP6"/>
    <mergeCell ref="AQ5:AQ6"/>
    <mergeCell ref="BD4:BF4"/>
    <mergeCell ref="AK4:AK6"/>
    <mergeCell ref="AU5:AU6"/>
    <mergeCell ref="W5:W6"/>
    <mergeCell ref="ER4:ER6"/>
    <mergeCell ref="ES4:EU4"/>
    <mergeCell ref="EV4:EX4"/>
    <mergeCell ref="EZ4:EZ6"/>
    <mergeCell ref="FA4:FA6"/>
    <mergeCell ref="FB4:FB6"/>
    <mergeCell ref="EV5:EV6"/>
    <mergeCell ref="EW5:EW6"/>
    <mergeCell ref="EX5:EX6"/>
    <mergeCell ref="EY5:EY6"/>
    <mergeCell ref="EG4:EI4"/>
    <mergeCell ref="EJ4:EL4"/>
    <mergeCell ref="EN4:EN6"/>
    <mergeCell ref="EO4:EO6"/>
    <mergeCell ref="EP4:EP6"/>
    <mergeCell ref="EQ4:EQ6"/>
    <mergeCell ref="EG5:EG6"/>
    <mergeCell ref="EH5:EH6"/>
    <mergeCell ref="EI5:EI6"/>
    <mergeCell ref="EJ5:EJ6"/>
    <mergeCell ref="DX4:DZ4"/>
    <mergeCell ref="EB4:EB6"/>
    <mergeCell ref="EC4:EC6"/>
    <mergeCell ref="ED4:ED6"/>
    <mergeCell ref="EE4:EE6"/>
    <mergeCell ref="EF4:EF6"/>
    <mergeCell ref="DX5:DX6"/>
    <mergeCell ref="DY5:DY6"/>
    <mergeCell ref="DZ5:DZ6"/>
    <mergeCell ref="EA5:EA6"/>
    <mergeCell ref="DP4:DP6"/>
    <mergeCell ref="DQ4:DQ6"/>
    <mergeCell ref="DR4:DR6"/>
    <mergeCell ref="DS4:DS6"/>
    <mergeCell ref="DT4:DT6"/>
    <mergeCell ref="DU4:DW4"/>
    <mergeCell ref="DE4:DE6"/>
    <mergeCell ref="DF4:DF6"/>
    <mergeCell ref="DG4:DG6"/>
    <mergeCell ref="DH4:DH6"/>
    <mergeCell ref="DI4:DK4"/>
    <mergeCell ref="DL4:DN4"/>
    <mergeCell ref="DI5:DI6"/>
    <mergeCell ref="DJ5:DJ6"/>
    <mergeCell ref="DK5:DK6"/>
    <mergeCell ref="DL5:DL6"/>
    <mergeCell ref="CT4:CT6"/>
    <mergeCell ref="CU4:CU6"/>
    <mergeCell ref="CV4:CV6"/>
    <mergeCell ref="CW4:CY4"/>
    <mergeCell ref="CZ4:DB4"/>
    <mergeCell ref="DD4:DD6"/>
    <mergeCell ref="CZ5:CZ6"/>
    <mergeCell ref="DA5:DA6"/>
    <mergeCell ref="DB5:DB6"/>
    <mergeCell ref="DC5:DC6"/>
    <mergeCell ref="CI4:CI6"/>
    <mergeCell ref="CJ4:CJ6"/>
    <mergeCell ref="CK4:CM4"/>
    <mergeCell ref="CN4:CP4"/>
    <mergeCell ref="CR4:CR6"/>
    <mergeCell ref="CS4:CS6"/>
    <mergeCell ref="CK5:CK6"/>
    <mergeCell ref="CL5:CL6"/>
    <mergeCell ref="CM5:CM6"/>
    <mergeCell ref="CN5:CN6"/>
    <mergeCell ref="CB4:CD4"/>
    <mergeCell ref="CF4:CF6"/>
    <mergeCell ref="CG4:CG6"/>
    <mergeCell ref="CH4:CH6"/>
    <mergeCell ref="CB5:CB6"/>
    <mergeCell ref="CC5:CC6"/>
    <mergeCell ref="CD5:CD6"/>
    <mergeCell ref="CE5:CE6"/>
    <mergeCell ref="BM4:BO4"/>
    <mergeCell ref="BP4:BR4"/>
    <mergeCell ref="BT4:BT6"/>
    <mergeCell ref="BU4:BU6"/>
    <mergeCell ref="BV4:BV6"/>
    <mergeCell ref="BW4:BW6"/>
    <mergeCell ref="BM5:BM6"/>
    <mergeCell ref="BN5:BN6"/>
    <mergeCell ref="BO5:BO6"/>
    <mergeCell ref="BP5:BP6"/>
    <mergeCell ref="CA5:CA6"/>
    <mergeCell ref="BY4:CA4"/>
    <mergeCell ref="BX4:BX6"/>
    <mergeCell ref="A1:A6"/>
    <mergeCell ref="B1:B6"/>
    <mergeCell ref="AL4:AL6"/>
    <mergeCell ref="AM4:AM6"/>
    <mergeCell ref="AN4:AN6"/>
    <mergeCell ref="AO4:AQ4"/>
    <mergeCell ref="AR4:AT4"/>
    <mergeCell ref="AR5:AR6"/>
    <mergeCell ref="AS5:AS6"/>
    <mergeCell ref="AT5:AT6"/>
    <mergeCell ref="K5:K6"/>
    <mergeCell ref="Q5:Q6"/>
    <mergeCell ref="R5:R6"/>
    <mergeCell ref="S5:S6"/>
    <mergeCell ref="T5:T6"/>
    <mergeCell ref="U5:U6"/>
    <mergeCell ref="E5:E6"/>
    <mergeCell ref="F5:F6"/>
    <mergeCell ref="G5:G6"/>
    <mergeCell ref="H5:H6"/>
    <mergeCell ref="I5:I6"/>
    <mergeCell ref="J5:J6"/>
    <mergeCell ref="O4:O6"/>
    <mergeCell ref="P4:P6"/>
    <mergeCell ref="FC1:FC6"/>
    <mergeCell ref="C4:C6"/>
    <mergeCell ref="D4:D6"/>
    <mergeCell ref="E4:G4"/>
    <mergeCell ref="H4:J4"/>
    <mergeCell ref="L4:L6"/>
    <mergeCell ref="M4:M6"/>
    <mergeCell ref="N4:N6"/>
    <mergeCell ref="Z4:Z6"/>
    <mergeCell ref="AA4:AA6"/>
    <mergeCell ref="AB4:AB6"/>
    <mergeCell ref="AC4:AE4"/>
    <mergeCell ref="AF4:AH4"/>
    <mergeCell ref="AJ4:AJ6"/>
    <mergeCell ref="AC5:AC6"/>
    <mergeCell ref="AD5:AD6"/>
    <mergeCell ref="AE5:AE6"/>
    <mergeCell ref="AF5:AF6"/>
    <mergeCell ref="BA5:BA6"/>
    <mergeCell ref="BB5:BB6"/>
    <mergeCell ref="BC5:BC6"/>
    <mergeCell ref="X4:X6"/>
    <mergeCell ref="Y4:Y6"/>
    <mergeCell ref="V5:V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topLeftCell="A13" workbookViewId="0">
      <selection activeCell="Q19" sqref="Q19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3.4257812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93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94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43.845227000000001</v>
      </c>
      <c r="E9" s="56">
        <f t="shared" si="0"/>
        <v>42.775751999999997</v>
      </c>
      <c r="F9" s="56">
        <f t="shared" si="0"/>
        <v>43.875701483999997</v>
      </c>
      <c r="G9" s="57">
        <f t="shared" si="0"/>
        <v>44.220754000000007</v>
      </c>
      <c r="H9" s="58"/>
      <c r="I9" s="59">
        <f>I10</f>
        <v>43.845227000000001</v>
      </c>
      <c r="J9" s="60">
        <f>J11</f>
        <v>42.775751999999997</v>
      </c>
      <c r="K9" s="60">
        <f>K10</f>
        <v>43.875701483999997</v>
      </c>
      <c r="L9" s="59">
        <f>L10</f>
        <v>44.220754000000007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43.845227000000001</v>
      </c>
      <c r="E10" s="56">
        <f t="shared" si="0"/>
        <v>42.775751999999997</v>
      </c>
      <c r="F10" s="56">
        <f t="shared" si="0"/>
        <v>43.875701483999997</v>
      </c>
      <c r="G10" s="57">
        <f t="shared" si="0"/>
        <v>44.220754000000007</v>
      </c>
      <c r="H10" s="58"/>
      <c r="I10" s="61">
        <f>I11+I15</f>
        <v>43.845227000000001</v>
      </c>
      <c r="J10" s="62">
        <f>J11+J15</f>
        <v>42.775751999999997</v>
      </c>
      <c r="K10" s="62">
        <f>K11+K15</f>
        <v>43.875701483999997</v>
      </c>
      <c r="L10" s="63">
        <f>L11+L15</f>
        <v>44.220754000000007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43.845227000000001</v>
      </c>
      <c r="E11" s="56">
        <f t="shared" ref="E11:G11" si="1">E10</f>
        <v>42.775751999999997</v>
      </c>
      <c r="F11" s="56">
        <f t="shared" si="1"/>
        <v>43.875701483999997</v>
      </c>
      <c r="G11" s="56">
        <f t="shared" si="1"/>
        <v>44.220754000000007</v>
      </c>
      <c r="H11" s="58"/>
      <c r="I11" s="59">
        <f>I19+I22</f>
        <v>43.845227000000001</v>
      </c>
      <c r="J11" s="60">
        <f>J19+J22</f>
        <v>42.775751999999997</v>
      </c>
      <c r="K11" s="60">
        <f>K19+K22</f>
        <v>43.875701483999997</v>
      </c>
      <c r="L11" s="59">
        <f>L19+L22</f>
        <v>44.220754000000007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17.451533000000001</v>
      </c>
      <c r="E12" s="56">
        <f>J12</f>
        <v>16.550121562000001</v>
      </c>
      <c r="F12" s="56">
        <f>K12</f>
        <v>17.827000000000002</v>
      </c>
      <c r="G12" s="57">
        <f>L12</f>
        <v>18.552002000000002</v>
      </c>
      <c r="H12" s="58"/>
      <c r="I12" s="59">
        <v>17.451533000000001</v>
      </c>
      <c r="J12" s="60">
        <f>J20</f>
        <v>16.550121562000001</v>
      </c>
      <c r="K12" s="60">
        <f>K20</f>
        <v>17.827000000000002</v>
      </c>
      <c r="L12" s="59">
        <f>L20</f>
        <v>18.552002000000002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67"/>
      <c r="J13" s="68"/>
      <c r="K13" s="68"/>
      <c r="L13" s="69"/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67"/>
      <c r="J14" s="68"/>
      <c r="K14" s="68"/>
      <c r="L14" s="69"/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59"/>
      <c r="J15" s="60"/>
      <c r="K15" s="60"/>
      <c r="L15" s="71"/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59"/>
      <c r="J16" s="60"/>
      <c r="K16" s="60"/>
      <c r="L16" s="71"/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67"/>
      <c r="J17" s="68"/>
      <c r="K17" s="68"/>
      <c r="L17" s="69"/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67"/>
      <c r="J18" s="68"/>
      <c r="K18" s="68"/>
      <c r="L18" s="69"/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34.073141</v>
      </c>
      <c r="E19" s="56">
        <f t="shared" si="3"/>
        <v>34.589670681000001</v>
      </c>
      <c r="F19" s="56">
        <f t="shared" si="3"/>
        <v>34.502021483999997</v>
      </c>
      <c r="G19" s="57">
        <f t="shared" si="3"/>
        <v>35.611112000000006</v>
      </c>
      <c r="H19" s="58"/>
      <c r="I19" s="61">
        <f>I20+I21</f>
        <v>34.073141</v>
      </c>
      <c r="J19" s="62">
        <f>J20+J21</f>
        <v>34.589670681000001</v>
      </c>
      <c r="K19" s="62">
        <f>K20+K21</f>
        <v>34.502021483999997</v>
      </c>
      <c r="L19" s="63">
        <f>L20+L21</f>
        <v>35.611112000000006</v>
      </c>
    </row>
    <row r="20" spans="1:12" ht="30.75" customHeight="1">
      <c r="A20" s="53" t="s">
        <v>66</v>
      </c>
      <c r="B20" s="64" t="s">
        <v>54</v>
      </c>
      <c r="C20" s="55" t="s">
        <v>48</v>
      </c>
      <c r="D20" s="56">
        <f t="shared" si="3"/>
        <v>17.451533000000001</v>
      </c>
      <c r="E20" s="56">
        <f t="shared" si="3"/>
        <v>16.550121562000001</v>
      </c>
      <c r="F20" s="56">
        <f t="shared" si="3"/>
        <v>17.827000000000002</v>
      </c>
      <c r="G20" s="57">
        <f t="shared" si="3"/>
        <v>18.552002000000002</v>
      </c>
      <c r="H20" s="58"/>
      <c r="I20" s="59">
        <f>I12</f>
        <v>17.451533000000001</v>
      </c>
      <c r="J20" s="60">
        <v>16.550121562000001</v>
      </c>
      <c r="K20" s="60">
        <v>17.827000000000002</v>
      </c>
      <c r="L20" s="71">
        <v>18.552002000000002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16.621607999999998</v>
      </c>
      <c r="E21" s="56">
        <f t="shared" si="3"/>
        <v>18.039549119</v>
      </c>
      <c r="F21" s="56">
        <f t="shared" si="3"/>
        <v>16.675021483999998</v>
      </c>
      <c r="G21" s="57">
        <f t="shared" si="3"/>
        <v>17.05911</v>
      </c>
      <c r="H21" s="58"/>
      <c r="I21" s="59">
        <v>16.621607999999998</v>
      </c>
      <c r="J21" s="60">
        <v>18.039549119</v>
      </c>
      <c r="K21" s="60">
        <v>16.675021483999998</v>
      </c>
      <c r="L21" s="71">
        <v>17.05911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9.7720859999999998</v>
      </c>
      <c r="E22" s="56">
        <f t="shared" si="3"/>
        <v>8.1860813189999995</v>
      </c>
      <c r="F22" s="56">
        <f t="shared" si="3"/>
        <v>9.3736800000000002</v>
      </c>
      <c r="G22" s="57">
        <f t="shared" si="3"/>
        <v>8.6096419999999991</v>
      </c>
      <c r="H22" s="58"/>
      <c r="I22" s="59">
        <v>9.7720859999999998</v>
      </c>
      <c r="J22" s="60">
        <v>8.1860813189999995</v>
      </c>
      <c r="K22" s="60">
        <v>9.3736800000000002</v>
      </c>
      <c r="L22" s="71">
        <v>8.6096419999999991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87.690454000000003</v>
      </c>
      <c r="E24" s="56">
        <f>J24</f>
        <v>85.551503999999994</v>
      </c>
      <c r="F24" s="56">
        <f>K24</f>
        <v>87.751402967999994</v>
      </c>
      <c r="G24" s="57">
        <f>L24</f>
        <v>88.441508000000013</v>
      </c>
      <c r="H24" s="58"/>
      <c r="I24" s="59">
        <f>I9/500*1000</f>
        <v>87.690454000000003</v>
      </c>
      <c r="J24" s="59">
        <f>J9/500*1000</f>
        <v>85.551503999999994</v>
      </c>
      <c r="K24" s="59">
        <f>K9/500*1000</f>
        <v>87.751402967999994</v>
      </c>
      <c r="L24" s="59">
        <f>L9/500*1000</f>
        <v>88.441508000000013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87.690454000000003</v>
      </c>
      <c r="E25" s="56">
        <f t="shared" ref="E25:G25" si="4">E24</f>
        <v>85.551503999999994</v>
      </c>
      <c r="F25" s="56">
        <f t="shared" si="4"/>
        <v>87.751402967999994</v>
      </c>
      <c r="G25" s="56">
        <f t="shared" si="4"/>
        <v>88.441508000000013</v>
      </c>
      <c r="H25" s="58"/>
      <c r="I25" s="59">
        <f>I24</f>
        <v>87.690454000000003</v>
      </c>
      <c r="J25" s="59">
        <f>J24</f>
        <v>85.551503999999994</v>
      </c>
      <c r="K25" s="59">
        <f>K24</f>
        <v>87.751402967999994</v>
      </c>
      <c r="L25" s="59">
        <f>L24</f>
        <v>88.441508000000013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34.903066000000003</v>
      </c>
      <c r="E26" s="56">
        <f>J26</f>
        <v>33.100243124000002</v>
      </c>
      <c r="F26" s="56">
        <f>K26</f>
        <v>35.654000000000003</v>
      </c>
      <c r="G26" s="57">
        <f>L26</f>
        <v>37.104004000000003</v>
      </c>
      <c r="H26" s="58"/>
      <c r="I26" s="59">
        <f>I12/500*1000</f>
        <v>34.903066000000003</v>
      </c>
      <c r="J26" s="59">
        <f>J12/500*1000</f>
        <v>33.100243124000002</v>
      </c>
      <c r="K26" s="59">
        <f>K12/500*1000</f>
        <v>35.654000000000003</v>
      </c>
      <c r="L26" s="59">
        <f>L12/500*1000</f>
        <v>37.104004000000003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5">SUMIF($K$8:$P$8,"="&amp;D$8,$K27:$P27)</f>
        <v>0</v>
      </c>
      <c r="E27" s="56">
        <f t="shared" si="5"/>
        <v>0</v>
      </c>
      <c r="F27" s="56">
        <f t="shared" si="5"/>
        <v>0</v>
      </c>
      <c r="G27" s="57">
        <f t="shared" si="5"/>
        <v>0</v>
      </c>
      <c r="H27" s="58"/>
      <c r="I27" s="67"/>
      <c r="J27" s="68"/>
      <c r="K27" s="68"/>
      <c r="L27" s="69"/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5"/>
        <v>0</v>
      </c>
      <c r="E28" s="56">
        <f t="shared" si="5"/>
        <v>0</v>
      </c>
      <c r="F28" s="56">
        <f t="shared" si="5"/>
        <v>0</v>
      </c>
      <c r="G28" s="57">
        <f t="shared" si="5"/>
        <v>0</v>
      </c>
      <c r="H28" s="58"/>
      <c r="I28" s="67"/>
      <c r="J28" s="68"/>
      <c r="K28" s="68"/>
      <c r="L28" s="69"/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5"/>
        <v>0</v>
      </c>
      <c r="E29" s="56">
        <f t="shared" si="5"/>
        <v>0</v>
      </c>
      <c r="F29" s="56">
        <f t="shared" si="5"/>
        <v>0</v>
      </c>
      <c r="G29" s="57">
        <f t="shared" si="5"/>
        <v>0</v>
      </c>
      <c r="H29" s="58"/>
      <c r="I29" s="59"/>
      <c r="J29" s="60"/>
      <c r="K29" s="60"/>
      <c r="L29" s="71"/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5"/>
        <v>0</v>
      </c>
      <c r="E30" s="56">
        <f t="shared" si="5"/>
        <v>0</v>
      </c>
      <c r="F30" s="56">
        <f t="shared" si="5"/>
        <v>0</v>
      </c>
      <c r="G30" s="57">
        <f t="shared" si="5"/>
        <v>0</v>
      </c>
      <c r="H30" s="58"/>
      <c r="I30" s="59"/>
      <c r="J30" s="60"/>
      <c r="K30" s="60"/>
      <c r="L30" s="71"/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5"/>
        <v>0</v>
      </c>
      <c r="E31" s="56">
        <f t="shared" si="5"/>
        <v>0</v>
      </c>
      <c r="F31" s="56">
        <f t="shared" si="5"/>
        <v>0</v>
      </c>
      <c r="G31" s="57">
        <f t="shared" si="5"/>
        <v>0</v>
      </c>
      <c r="H31" s="58"/>
      <c r="I31" s="67"/>
      <c r="J31" s="68"/>
      <c r="K31" s="68"/>
      <c r="L31" s="69"/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5"/>
        <v>0</v>
      </c>
      <c r="E32" s="56">
        <f t="shared" si="5"/>
        <v>0</v>
      </c>
      <c r="F32" s="56">
        <f t="shared" si="5"/>
        <v>0</v>
      </c>
      <c r="G32" s="57">
        <f t="shared" si="5"/>
        <v>0</v>
      </c>
      <c r="H32" s="58"/>
      <c r="I32" s="67"/>
      <c r="J32" s="68"/>
      <c r="K32" s="68"/>
      <c r="L32" s="69"/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87.690454000000003</v>
      </c>
      <c r="E33" s="56">
        <f t="shared" ref="E33:G33" si="6">E24</f>
        <v>85.551503999999994</v>
      </c>
      <c r="F33" s="56">
        <f t="shared" si="6"/>
        <v>87.751402967999994</v>
      </c>
      <c r="G33" s="56">
        <f t="shared" si="6"/>
        <v>88.441508000000013</v>
      </c>
      <c r="H33" s="58"/>
      <c r="I33" s="59">
        <f>I24</f>
        <v>87.690454000000003</v>
      </c>
      <c r="J33" s="59">
        <f>J24</f>
        <v>85.551503999999994</v>
      </c>
      <c r="K33" s="59">
        <f>K24</f>
        <v>87.751402967999994</v>
      </c>
      <c r="L33" s="59">
        <f>L24</f>
        <v>88.441508000000013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5"/>
        <v>0</v>
      </c>
      <c r="E34" s="56">
        <f t="shared" si="5"/>
        <v>0</v>
      </c>
      <c r="F34" s="56">
        <f t="shared" si="5"/>
        <v>0</v>
      </c>
      <c r="G34" s="57">
        <f t="shared" si="5"/>
        <v>0</v>
      </c>
      <c r="H34" s="58"/>
      <c r="I34" s="59"/>
      <c r="J34" s="60"/>
      <c r="K34" s="60"/>
      <c r="L34" s="71"/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D34:G34 D9:L22 I24:L34 D24:H33">
      <formula1>-1000000000</formula1>
      <formula2>1000000000</formula2>
    </dataValidation>
  </dataValidations>
  <pageMargins left="0.7" right="0.7" top="0.75" bottom="0.75" header="0.3" footer="0.3"/>
  <pageSetup paperSize="9" scale="70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topLeftCell="A4" workbookViewId="0">
      <selection activeCell="O19" sqref="O19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1.710937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99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100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43.555722000000003</v>
      </c>
      <c r="E9" s="56">
        <f t="shared" si="0"/>
        <v>36.402152999999998</v>
      </c>
      <c r="F9" s="56">
        <f t="shared" si="0"/>
        <v>43.806061323999998</v>
      </c>
      <c r="G9" s="57">
        <f t="shared" si="0"/>
        <v>45.093924000000001</v>
      </c>
      <c r="H9" s="58"/>
      <c r="I9" s="59">
        <f>I11</f>
        <v>43.555722000000003</v>
      </c>
      <c r="J9" s="59">
        <f>J11</f>
        <v>36.402152999999998</v>
      </c>
      <c r="K9" s="60">
        <f>K11</f>
        <v>43.806061323999998</v>
      </c>
      <c r="L9" s="71">
        <f>L11</f>
        <v>45.093924000000001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43.555722000000003</v>
      </c>
      <c r="E10" s="56">
        <f t="shared" si="0"/>
        <v>36.402152999999998</v>
      </c>
      <c r="F10" s="56">
        <f t="shared" si="0"/>
        <v>43.806061323999998</v>
      </c>
      <c r="G10" s="57">
        <f t="shared" si="0"/>
        <v>45.093924000000001</v>
      </c>
      <c r="H10" s="58"/>
      <c r="I10" s="61">
        <f>I11+I15</f>
        <v>43.555722000000003</v>
      </c>
      <c r="J10" s="62">
        <f>J11+J15</f>
        <v>36.402152999999998</v>
      </c>
      <c r="K10" s="62">
        <f>K11+K15</f>
        <v>43.806061323999998</v>
      </c>
      <c r="L10" s="63">
        <f>L11+L15</f>
        <v>45.093924000000001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43.555722000000003</v>
      </c>
      <c r="E11" s="56">
        <f t="shared" ref="E11:G11" si="1">E10</f>
        <v>36.402152999999998</v>
      </c>
      <c r="F11" s="56">
        <f t="shared" si="1"/>
        <v>43.806061323999998</v>
      </c>
      <c r="G11" s="56">
        <f t="shared" si="1"/>
        <v>45.093924000000001</v>
      </c>
      <c r="H11" s="58"/>
      <c r="I11" s="59">
        <f>I19+I22</f>
        <v>43.555722000000003</v>
      </c>
      <c r="J11" s="59">
        <f>J19+J22</f>
        <v>36.402152999999998</v>
      </c>
      <c r="K11" s="60">
        <f>K19+K22</f>
        <v>43.806061323999998</v>
      </c>
      <c r="L11" s="71">
        <f>L19+L22</f>
        <v>45.093924000000001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17.322015</v>
      </c>
      <c r="E12" s="56">
        <f>J12</f>
        <v>14.888330348</v>
      </c>
      <c r="F12" s="56">
        <f>K12</f>
        <v>17.6587</v>
      </c>
      <c r="G12" s="57">
        <f>L12</f>
        <v>18.382984</v>
      </c>
      <c r="H12" s="58"/>
      <c r="I12" s="59">
        <v>17.322015</v>
      </c>
      <c r="J12" s="59">
        <v>14.888330348</v>
      </c>
      <c r="K12" s="60">
        <f>K20</f>
        <v>17.6587</v>
      </c>
      <c r="L12" s="71">
        <f>L20</f>
        <v>18.382984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67"/>
      <c r="J13" s="68"/>
      <c r="K13" s="68"/>
      <c r="L13" s="69"/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67"/>
      <c r="J14" s="68"/>
      <c r="K14" s="68"/>
      <c r="L14" s="69"/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59"/>
      <c r="J15" s="60"/>
      <c r="K15" s="60"/>
      <c r="L15" s="71"/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59"/>
      <c r="J16" s="60"/>
      <c r="K16" s="60"/>
      <c r="L16" s="71"/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67"/>
      <c r="J17" s="68"/>
      <c r="K17" s="68"/>
      <c r="L17" s="69"/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67"/>
      <c r="J18" s="68"/>
      <c r="K18" s="68"/>
      <c r="L18" s="69"/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35.104065000000006</v>
      </c>
      <c r="E19" s="56">
        <f t="shared" si="3"/>
        <v>31.546584993</v>
      </c>
      <c r="F19" s="56">
        <f t="shared" si="3"/>
        <v>35.494163323999999</v>
      </c>
      <c r="G19" s="57">
        <f t="shared" si="3"/>
        <v>36.602536000000001</v>
      </c>
      <c r="H19" s="58"/>
      <c r="I19" s="61">
        <f>I20+I21</f>
        <v>35.104065000000006</v>
      </c>
      <c r="J19" s="62">
        <f>J20+J21</f>
        <v>31.546584993</v>
      </c>
      <c r="K19" s="62">
        <f>K20+K21</f>
        <v>35.494163323999999</v>
      </c>
      <c r="L19" s="63">
        <f>L20+L21</f>
        <v>36.602536000000001</v>
      </c>
    </row>
    <row r="20" spans="1:12" ht="30.75" customHeight="1">
      <c r="A20" s="53" t="s">
        <v>66</v>
      </c>
      <c r="B20" s="64" t="s">
        <v>54</v>
      </c>
      <c r="C20" s="55" t="s">
        <v>48</v>
      </c>
      <c r="D20" s="56">
        <f t="shared" si="3"/>
        <v>17.322015</v>
      </c>
      <c r="E20" s="56">
        <f t="shared" si="3"/>
        <v>14.888330348</v>
      </c>
      <c r="F20" s="56">
        <f t="shared" si="3"/>
        <v>17.6587</v>
      </c>
      <c r="G20" s="57">
        <f t="shared" si="3"/>
        <v>18.382984</v>
      </c>
      <c r="H20" s="58"/>
      <c r="I20" s="59">
        <f>I12</f>
        <v>17.322015</v>
      </c>
      <c r="J20" s="59">
        <f>J12</f>
        <v>14.888330348</v>
      </c>
      <c r="K20" s="60">
        <v>17.6587</v>
      </c>
      <c r="L20" s="71">
        <v>18.382984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17.782050000000002</v>
      </c>
      <c r="E21" s="56">
        <f t="shared" si="3"/>
        <v>16.658254645</v>
      </c>
      <c r="F21" s="56">
        <f t="shared" si="3"/>
        <v>17.835463323999999</v>
      </c>
      <c r="G21" s="57">
        <f t="shared" si="3"/>
        <v>18.219552</v>
      </c>
      <c r="H21" s="58"/>
      <c r="I21" s="59">
        <v>17.782050000000002</v>
      </c>
      <c r="J21" s="60">
        <v>16.658254645</v>
      </c>
      <c r="K21" s="60">
        <v>17.835463323999999</v>
      </c>
      <c r="L21" s="71">
        <v>18.219552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8.4516570000000009</v>
      </c>
      <c r="E22" s="56">
        <f t="shared" si="3"/>
        <v>4.8555680069999996</v>
      </c>
      <c r="F22" s="56">
        <f t="shared" si="3"/>
        <v>8.3118979999999993</v>
      </c>
      <c r="G22" s="57">
        <f t="shared" si="3"/>
        <v>8.4913880000000006</v>
      </c>
      <c r="H22" s="58"/>
      <c r="I22" s="59">
        <v>8.4516570000000009</v>
      </c>
      <c r="J22" s="60">
        <v>4.8555680069999996</v>
      </c>
      <c r="K22" s="60">
        <v>8.3118979999999993</v>
      </c>
      <c r="L22" s="71">
        <v>8.4913880000000006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87.111444000000006</v>
      </c>
      <c r="E24" s="56">
        <f>J24</f>
        <v>72.804305999999997</v>
      </c>
      <c r="F24" s="56">
        <f>K24</f>
        <v>87.612122647999996</v>
      </c>
      <c r="G24" s="57">
        <f>L24</f>
        <v>90.187848000000002</v>
      </c>
      <c r="H24" s="58"/>
      <c r="I24" s="60">
        <f>I9/500*1000</f>
        <v>87.111444000000006</v>
      </c>
      <c r="J24" s="60">
        <f>J9/500*1000</f>
        <v>72.804305999999997</v>
      </c>
      <c r="K24" s="60">
        <f>K9/500*1000</f>
        <v>87.612122647999996</v>
      </c>
      <c r="L24" s="60">
        <f>L9/500*1000</f>
        <v>90.187848000000002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87.111444000000006</v>
      </c>
      <c r="E25" s="56">
        <f t="shared" ref="E25:G25" si="4">E24</f>
        <v>72.804305999999997</v>
      </c>
      <c r="F25" s="56">
        <f t="shared" si="4"/>
        <v>87.612122647999996</v>
      </c>
      <c r="G25" s="56">
        <f t="shared" si="4"/>
        <v>90.187848000000002</v>
      </c>
      <c r="H25" s="58"/>
      <c r="I25" s="60">
        <f>I24</f>
        <v>87.111444000000006</v>
      </c>
      <c r="J25" s="60">
        <f>J24</f>
        <v>72.804305999999997</v>
      </c>
      <c r="K25" s="60">
        <f>K24</f>
        <v>87.612122647999996</v>
      </c>
      <c r="L25" s="60">
        <f>L24</f>
        <v>90.187848000000002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34.644030000000001</v>
      </c>
      <c r="E26" s="56">
        <f>J26</f>
        <v>29.776660696</v>
      </c>
      <c r="F26" s="56">
        <f>K26</f>
        <v>35.317399999999999</v>
      </c>
      <c r="G26" s="57">
        <f>L26</f>
        <v>36.765968000000001</v>
      </c>
      <c r="H26" s="58"/>
      <c r="I26" s="60">
        <f>I12/500*1000</f>
        <v>34.644030000000001</v>
      </c>
      <c r="J26" s="60">
        <f>J12/500*1000</f>
        <v>29.776660696</v>
      </c>
      <c r="K26" s="60">
        <f>K12/500*1000</f>
        <v>35.317399999999999</v>
      </c>
      <c r="L26" s="60">
        <f>L12/500*1000</f>
        <v>36.765968000000001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5">SUMIF($K$8:$P$8,"="&amp;D$8,$K27:$P27)</f>
        <v>0</v>
      </c>
      <c r="E27" s="56">
        <f t="shared" si="5"/>
        <v>0</v>
      </c>
      <c r="F27" s="56">
        <f t="shared" si="5"/>
        <v>0</v>
      </c>
      <c r="G27" s="57">
        <f t="shared" si="5"/>
        <v>0</v>
      </c>
      <c r="H27" s="58"/>
      <c r="I27" s="67"/>
      <c r="J27" s="68"/>
      <c r="K27" s="68"/>
      <c r="L27" s="69"/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5"/>
        <v>0</v>
      </c>
      <c r="E28" s="56">
        <f t="shared" si="5"/>
        <v>0</v>
      </c>
      <c r="F28" s="56">
        <f t="shared" si="5"/>
        <v>0</v>
      </c>
      <c r="G28" s="57">
        <f t="shared" si="5"/>
        <v>0</v>
      </c>
      <c r="H28" s="58"/>
      <c r="I28" s="67"/>
      <c r="J28" s="68"/>
      <c r="K28" s="68"/>
      <c r="L28" s="69"/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5"/>
        <v>0</v>
      </c>
      <c r="E29" s="56">
        <f t="shared" si="5"/>
        <v>0</v>
      </c>
      <c r="F29" s="56">
        <f t="shared" si="5"/>
        <v>0</v>
      </c>
      <c r="G29" s="57">
        <f t="shared" si="5"/>
        <v>0</v>
      </c>
      <c r="H29" s="58"/>
      <c r="I29" s="59"/>
      <c r="J29" s="60"/>
      <c r="K29" s="60"/>
      <c r="L29" s="71"/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5"/>
        <v>0</v>
      </c>
      <c r="E30" s="56">
        <f t="shared" si="5"/>
        <v>0</v>
      </c>
      <c r="F30" s="56">
        <f t="shared" si="5"/>
        <v>0</v>
      </c>
      <c r="G30" s="57">
        <f t="shared" si="5"/>
        <v>0</v>
      </c>
      <c r="H30" s="58"/>
      <c r="I30" s="59"/>
      <c r="J30" s="60"/>
      <c r="K30" s="60"/>
      <c r="L30" s="71"/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5"/>
        <v>0</v>
      </c>
      <c r="E31" s="56">
        <f t="shared" si="5"/>
        <v>0</v>
      </c>
      <c r="F31" s="56">
        <f t="shared" si="5"/>
        <v>0</v>
      </c>
      <c r="G31" s="57">
        <f t="shared" si="5"/>
        <v>0</v>
      </c>
      <c r="H31" s="58"/>
      <c r="I31" s="67"/>
      <c r="J31" s="68"/>
      <c r="K31" s="68"/>
      <c r="L31" s="69"/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5"/>
        <v>0</v>
      </c>
      <c r="E32" s="56">
        <f t="shared" si="5"/>
        <v>0</v>
      </c>
      <c r="F32" s="56">
        <f t="shared" si="5"/>
        <v>0</v>
      </c>
      <c r="G32" s="57">
        <f t="shared" si="5"/>
        <v>0</v>
      </c>
      <c r="H32" s="58"/>
      <c r="I32" s="67"/>
      <c r="J32" s="68"/>
      <c r="K32" s="68"/>
      <c r="L32" s="69"/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87.111444000000006</v>
      </c>
      <c r="E33" s="56">
        <f t="shared" ref="E33:G33" si="6">E24</f>
        <v>72.804305999999997</v>
      </c>
      <c r="F33" s="56">
        <f t="shared" si="6"/>
        <v>87.612122647999996</v>
      </c>
      <c r="G33" s="56">
        <f t="shared" si="6"/>
        <v>90.187848000000002</v>
      </c>
      <c r="H33" s="58"/>
      <c r="I33" s="60">
        <f>I24</f>
        <v>87.111444000000006</v>
      </c>
      <c r="J33" s="60">
        <f>J24</f>
        <v>72.804305999999997</v>
      </c>
      <c r="K33" s="60">
        <f>K24</f>
        <v>87.612122647999996</v>
      </c>
      <c r="L33" s="60">
        <f>L24</f>
        <v>90.187848000000002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5"/>
        <v>0</v>
      </c>
      <c r="E34" s="56">
        <f t="shared" si="5"/>
        <v>0</v>
      </c>
      <c r="F34" s="56">
        <f t="shared" si="5"/>
        <v>0</v>
      </c>
      <c r="G34" s="57">
        <f t="shared" si="5"/>
        <v>0</v>
      </c>
      <c r="H34" s="58"/>
      <c r="I34" s="59"/>
      <c r="J34" s="60"/>
      <c r="K34" s="60"/>
      <c r="L34" s="71"/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I24:L34 D9:L22 D24:H33 D34:G34">
      <formula1>-1000000000</formula1>
      <formula2>1000000000</formula2>
    </dataValidation>
  </dataValidations>
  <pageMargins left="0.7" right="0.7" top="0.75" bottom="0.75" header="0.3" footer="0.3"/>
  <pageSetup paperSize="9" scale="71" orientation="landscape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topLeftCell="A4" workbookViewId="0">
      <selection activeCell="I24" sqref="I24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1.710937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101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102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42.002934000000003</v>
      </c>
      <c r="E9" s="56">
        <f t="shared" si="0"/>
        <v>38.422171999999996</v>
      </c>
      <c r="F9" s="56">
        <f t="shared" si="0"/>
        <v>41.321792094000003</v>
      </c>
      <c r="G9" s="57">
        <f t="shared" si="0"/>
        <v>40.251102999999993</v>
      </c>
      <c r="H9" s="58"/>
      <c r="I9" s="59">
        <f>I11</f>
        <v>42.002934000000003</v>
      </c>
      <c r="J9" s="59">
        <f>J11</f>
        <v>38.422171999999996</v>
      </c>
      <c r="K9" s="60">
        <f>K19+K22</f>
        <v>41.321792094000003</v>
      </c>
      <c r="L9" s="71">
        <f>L11</f>
        <v>40.251102999999993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42.002934000000003</v>
      </c>
      <c r="E10" s="56">
        <f t="shared" si="0"/>
        <v>38.422171999999996</v>
      </c>
      <c r="F10" s="56">
        <f t="shared" si="0"/>
        <v>41.321792094000003</v>
      </c>
      <c r="G10" s="57">
        <f t="shared" si="0"/>
        <v>40.251102999999993</v>
      </c>
      <c r="H10" s="58"/>
      <c r="I10" s="61">
        <f>I11+I15</f>
        <v>42.002934000000003</v>
      </c>
      <c r="J10" s="62">
        <f>J11+J15</f>
        <v>38.422171999999996</v>
      </c>
      <c r="K10" s="62">
        <f>K11+K15</f>
        <v>41.321792094000003</v>
      </c>
      <c r="L10" s="63">
        <f>L11+L15</f>
        <v>40.251102999999993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42.002934000000003</v>
      </c>
      <c r="E11" s="56">
        <f t="shared" ref="E11:G11" si="1">E10</f>
        <v>38.422171999999996</v>
      </c>
      <c r="F11" s="56">
        <f t="shared" si="1"/>
        <v>41.321792094000003</v>
      </c>
      <c r="G11" s="56">
        <f t="shared" si="1"/>
        <v>40.251102999999993</v>
      </c>
      <c r="H11" s="58"/>
      <c r="I11" s="59">
        <f>I19+I22</f>
        <v>42.002934000000003</v>
      </c>
      <c r="J11" s="59">
        <f>J19+J22</f>
        <v>38.422171999999996</v>
      </c>
      <c r="K11" s="60">
        <f>K9</f>
        <v>41.321792094000003</v>
      </c>
      <c r="L11" s="71">
        <f>L19+L22</f>
        <v>40.251102999999993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15.129792</v>
      </c>
      <c r="E12" s="56">
        <f>J12</f>
        <v>15.544322434</v>
      </c>
      <c r="F12" s="56">
        <f>K12</f>
        <v>15.4665</v>
      </c>
      <c r="G12" s="57">
        <f>L12</f>
        <v>16.190760999999998</v>
      </c>
      <c r="H12" s="58"/>
      <c r="I12" s="59">
        <f>I20</f>
        <v>15.129792</v>
      </c>
      <c r="J12" s="59">
        <f>J20</f>
        <v>15.544322434</v>
      </c>
      <c r="K12" s="60">
        <f>K20</f>
        <v>15.4665</v>
      </c>
      <c r="L12" s="71">
        <f>L20</f>
        <v>16.190760999999998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67"/>
      <c r="J13" s="68"/>
      <c r="K13" s="68"/>
      <c r="L13" s="69"/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67"/>
      <c r="J14" s="68"/>
      <c r="K14" s="68"/>
      <c r="L14" s="69"/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59"/>
      <c r="J15" s="60"/>
      <c r="K15" s="60"/>
      <c r="L15" s="71"/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59"/>
      <c r="J16" s="60"/>
      <c r="K16" s="60"/>
      <c r="L16" s="71"/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67"/>
      <c r="J17" s="68"/>
      <c r="K17" s="68"/>
      <c r="L17" s="69"/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67"/>
      <c r="J18" s="68"/>
      <c r="K18" s="68"/>
      <c r="L18" s="69"/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30.871628000000001</v>
      </c>
      <c r="E19" s="56">
        <f t="shared" si="3"/>
        <v>31.995795268999998</v>
      </c>
      <c r="F19" s="56">
        <f t="shared" si="3"/>
        <v>31.261749094000002</v>
      </c>
      <c r="G19" s="57">
        <f t="shared" si="3"/>
        <v>32.370098999999996</v>
      </c>
      <c r="H19" s="58"/>
      <c r="I19" s="61">
        <f>I20+I21</f>
        <v>30.871628000000001</v>
      </c>
      <c r="J19" s="62">
        <f>J20+J21</f>
        <v>31.995795268999998</v>
      </c>
      <c r="K19" s="62">
        <f>K20+K21</f>
        <v>31.261749094000002</v>
      </c>
      <c r="L19" s="63">
        <f>L20+L21</f>
        <v>32.370098999999996</v>
      </c>
    </row>
    <row r="20" spans="1:12" ht="30.75" customHeight="1">
      <c r="A20" s="53" t="s">
        <v>66</v>
      </c>
      <c r="B20" s="64" t="s">
        <v>54</v>
      </c>
      <c r="C20" s="55" t="s">
        <v>48</v>
      </c>
      <c r="D20" s="56">
        <f t="shared" si="3"/>
        <v>15.129792</v>
      </c>
      <c r="E20" s="56">
        <f t="shared" si="3"/>
        <v>15.544322434</v>
      </c>
      <c r="F20" s="56">
        <f t="shared" si="3"/>
        <v>15.4665</v>
      </c>
      <c r="G20" s="57">
        <f t="shared" si="3"/>
        <v>16.190760999999998</v>
      </c>
      <c r="H20" s="58"/>
      <c r="I20" s="59">
        <v>15.129792</v>
      </c>
      <c r="J20" s="60">
        <v>15.544322434</v>
      </c>
      <c r="K20" s="60">
        <v>15.4665</v>
      </c>
      <c r="L20" s="71">
        <v>16.190760999999998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15.741835999999999</v>
      </c>
      <c r="E21" s="56">
        <f t="shared" si="3"/>
        <v>16.451472835000001</v>
      </c>
      <c r="F21" s="56">
        <f t="shared" si="3"/>
        <v>15.795249094000001</v>
      </c>
      <c r="G21" s="57">
        <f t="shared" si="3"/>
        <v>16.179338000000001</v>
      </c>
      <c r="H21" s="58"/>
      <c r="I21" s="59">
        <v>15.741835999999999</v>
      </c>
      <c r="J21" s="60">
        <v>16.451472835000001</v>
      </c>
      <c r="K21" s="60">
        <v>15.795249094000001</v>
      </c>
      <c r="L21" s="71">
        <v>16.179338000000001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11.131306</v>
      </c>
      <c r="E22" s="56">
        <f t="shared" si="3"/>
        <v>6.4263767310000004</v>
      </c>
      <c r="F22" s="56">
        <f t="shared" si="3"/>
        <v>10.060043</v>
      </c>
      <c r="G22" s="57">
        <f t="shared" si="3"/>
        <v>7.8810039999999999</v>
      </c>
      <c r="H22" s="58"/>
      <c r="I22" s="59">
        <v>11.131306</v>
      </c>
      <c r="J22" s="60">
        <v>6.4263767310000004</v>
      </c>
      <c r="K22" s="60">
        <v>10.060043</v>
      </c>
      <c r="L22" s="71">
        <v>7.8810039999999999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84.005868000000007</v>
      </c>
      <c r="E24" s="56">
        <f>J24</f>
        <v>76.844343999999992</v>
      </c>
      <c r="F24" s="56">
        <f>K24</f>
        <v>82.643584188000005</v>
      </c>
      <c r="G24" s="57">
        <f>L24</f>
        <v>80.502205999999987</v>
      </c>
      <c r="H24" s="58"/>
      <c r="I24" s="60">
        <f>I9/500*1000</f>
        <v>84.005868000000007</v>
      </c>
      <c r="J24" s="60">
        <f>J9/500*1000</f>
        <v>76.844343999999992</v>
      </c>
      <c r="K24" s="60">
        <f>K9/500*1000</f>
        <v>82.643584188000005</v>
      </c>
      <c r="L24" s="60">
        <f>L9/500*1000</f>
        <v>80.502205999999987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84.005868000000007</v>
      </c>
      <c r="E25" s="56">
        <f t="shared" ref="E25:G25" si="4">E24</f>
        <v>76.844343999999992</v>
      </c>
      <c r="F25" s="56">
        <f t="shared" si="4"/>
        <v>82.643584188000005</v>
      </c>
      <c r="G25" s="56">
        <f t="shared" si="4"/>
        <v>80.502205999999987</v>
      </c>
      <c r="H25" s="58"/>
      <c r="I25" s="60">
        <f>I24</f>
        <v>84.005868000000007</v>
      </c>
      <c r="J25" s="60">
        <f>J24</f>
        <v>76.844343999999992</v>
      </c>
      <c r="K25" s="60">
        <f>K24</f>
        <v>82.643584188000005</v>
      </c>
      <c r="L25" s="60">
        <f>L24</f>
        <v>80.502205999999987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30.259584</v>
      </c>
      <c r="E26" s="56">
        <f>J26</f>
        <v>31.088644867999999</v>
      </c>
      <c r="F26" s="56">
        <f>K26</f>
        <v>30.933</v>
      </c>
      <c r="G26" s="57">
        <f>L26</f>
        <v>32.381521999999997</v>
      </c>
      <c r="H26" s="58"/>
      <c r="I26" s="60">
        <f>I12/500*1000</f>
        <v>30.259584</v>
      </c>
      <c r="J26" s="60">
        <f>J12/500*1000</f>
        <v>31.088644867999999</v>
      </c>
      <c r="K26" s="60">
        <f>K12/500*1000</f>
        <v>30.933</v>
      </c>
      <c r="L26" s="60">
        <f>L12/500*1000</f>
        <v>32.381521999999997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5">SUMIF($K$8:$P$8,"="&amp;D$8,$K27:$P27)</f>
        <v>0</v>
      </c>
      <c r="E27" s="56">
        <f t="shared" si="5"/>
        <v>0</v>
      </c>
      <c r="F27" s="56">
        <f t="shared" si="5"/>
        <v>0</v>
      </c>
      <c r="G27" s="57">
        <f t="shared" si="5"/>
        <v>0</v>
      </c>
      <c r="H27" s="58"/>
      <c r="I27" s="67"/>
      <c r="J27" s="68"/>
      <c r="K27" s="68"/>
      <c r="L27" s="69"/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5"/>
        <v>0</v>
      </c>
      <c r="E28" s="56">
        <f t="shared" si="5"/>
        <v>0</v>
      </c>
      <c r="F28" s="56">
        <f t="shared" si="5"/>
        <v>0</v>
      </c>
      <c r="G28" s="57">
        <f t="shared" si="5"/>
        <v>0</v>
      </c>
      <c r="H28" s="58"/>
      <c r="I28" s="67"/>
      <c r="J28" s="68"/>
      <c r="K28" s="68"/>
      <c r="L28" s="69"/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5"/>
        <v>0</v>
      </c>
      <c r="E29" s="56">
        <f t="shared" si="5"/>
        <v>0</v>
      </c>
      <c r="F29" s="56">
        <f t="shared" si="5"/>
        <v>0</v>
      </c>
      <c r="G29" s="57">
        <f t="shared" si="5"/>
        <v>0</v>
      </c>
      <c r="H29" s="58"/>
      <c r="I29" s="59"/>
      <c r="J29" s="60"/>
      <c r="K29" s="60"/>
      <c r="L29" s="71"/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5"/>
        <v>0</v>
      </c>
      <c r="E30" s="56">
        <f t="shared" si="5"/>
        <v>0</v>
      </c>
      <c r="F30" s="56">
        <f t="shared" si="5"/>
        <v>0</v>
      </c>
      <c r="G30" s="57">
        <f t="shared" si="5"/>
        <v>0</v>
      </c>
      <c r="H30" s="58"/>
      <c r="I30" s="59"/>
      <c r="J30" s="60"/>
      <c r="K30" s="60"/>
      <c r="L30" s="71"/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5"/>
        <v>0</v>
      </c>
      <c r="E31" s="56">
        <f t="shared" si="5"/>
        <v>0</v>
      </c>
      <c r="F31" s="56">
        <f t="shared" si="5"/>
        <v>0</v>
      </c>
      <c r="G31" s="57">
        <f t="shared" si="5"/>
        <v>0</v>
      </c>
      <c r="H31" s="58"/>
      <c r="I31" s="67"/>
      <c r="J31" s="68"/>
      <c r="K31" s="68"/>
      <c r="L31" s="69"/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5"/>
        <v>0</v>
      </c>
      <c r="E32" s="56">
        <f t="shared" si="5"/>
        <v>0</v>
      </c>
      <c r="F32" s="56">
        <f t="shared" si="5"/>
        <v>0</v>
      </c>
      <c r="G32" s="57">
        <f t="shared" si="5"/>
        <v>0</v>
      </c>
      <c r="H32" s="58"/>
      <c r="I32" s="67"/>
      <c r="J32" s="68"/>
      <c r="K32" s="68"/>
      <c r="L32" s="69"/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84.005868000000007</v>
      </c>
      <c r="E33" s="56">
        <f t="shared" ref="E33:G33" si="6">E24</f>
        <v>76.844343999999992</v>
      </c>
      <c r="F33" s="56">
        <f t="shared" si="6"/>
        <v>82.643584188000005</v>
      </c>
      <c r="G33" s="56">
        <f t="shared" si="6"/>
        <v>80.502205999999987</v>
      </c>
      <c r="H33" s="58"/>
      <c r="I33" s="60">
        <f>I24</f>
        <v>84.005868000000007</v>
      </c>
      <c r="J33" s="60">
        <f>J24</f>
        <v>76.844343999999992</v>
      </c>
      <c r="K33" s="60">
        <f>K24</f>
        <v>82.643584188000005</v>
      </c>
      <c r="L33" s="60">
        <f>L24</f>
        <v>80.502205999999987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5"/>
        <v>0</v>
      </c>
      <c r="E34" s="56">
        <f t="shared" si="5"/>
        <v>0</v>
      </c>
      <c r="F34" s="56">
        <f t="shared" si="5"/>
        <v>0</v>
      </c>
      <c r="G34" s="57">
        <f t="shared" si="5"/>
        <v>0</v>
      </c>
      <c r="H34" s="58"/>
      <c r="I34" s="59"/>
      <c r="J34" s="60"/>
      <c r="K34" s="60"/>
      <c r="L34" s="71"/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I24:L34 D24:H33 D9:L22 D34:G34">
      <formula1>-1000000000</formula1>
      <formula2>1000000000</formula2>
    </dataValidation>
  </dataValidations>
  <pageMargins left="0.7" right="0.7" top="0.75" bottom="0.75" header="0.3" footer="0.3"/>
  <pageSetup paperSize="9" scale="71" orientation="landscape" horizontalDpi="180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topLeftCell="A4" workbookViewId="0">
      <selection activeCell="B34" sqref="B34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1.710937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103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104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29.743701000000001</v>
      </c>
      <c r="E9" s="56">
        <f t="shared" si="0"/>
        <v>33.501289</v>
      </c>
      <c r="F9" s="56">
        <f t="shared" si="0"/>
        <v>29.985274754000002</v>
      </c>
      <c r="G9" s="57">
        <f t="shared" si="0"/>
        <v>33.026918000000002</v>
      </c>
      <c r="H9" s="58"/>
      <c r="I9" s="59">
        <f>I11</f>
        <v>29.743701000000001</v>
      </c>
      <c r="J9" s="59">
        <f>J11</f>
        <v>33.501289</v>
      </c>
      <c r="K9" s="60">
        <f>K19+K22</f>
        <v>29.985274754000002</v>
      </c>
      <c r="L9" s="71">
        <f>L11</f>
        <v>33.026918000000002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29.743701000000001</v>
      </c>
      <c r="E10" s="56">
        <f t="shared" si="0"/>
        <v>33.501289</v>
      </c>
      <c r="F10" s="56">
        <f t="shared" si="0"/>
        <v>29.985274754000002</v>
      </c>
      <c r="G10" s="57">
        <f t="shared" si="0"/>
        <v>33.026918000000002</v>
      </c>
      <c r="H10" s="58"/>
      <c r="I10" s="61">
        <f>I11+I15</f>
        <v>29.743701000000001</v>
      </c>
      <c r="J10" s="62">
        <f>J11+J15</f>
        <v>33.501289</v>
      </c>
      <c r="K10" s="62">
        <f>K11+K15</f>
        <v>29.985274754000002</v>
      </c>
      <c r="L10" s="63">
        <f>L11+L15</f>
        <v>33.026918000000002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29.743701000000001</v>
      </c>
      <c r="E11" s="56">
        <f t="shared" ref="E11:G11" si="1">E10</f>
        <v>33.501289</v>
      </c>
      <c r="F11" s="56">
        <f t="shared" si="1"/>
        <v>29.985274754000002</v>
      </c>
      <c r="G11" s="56">
        <f t="shared" si="1"/>
        <v>33.026918000000002</v>
      </c>
      <c r="H11" s="58"/>
      <c r="I11" s="59">
        <f>I19+I22</f>
        <v>29.743701000000001</v>
      </c>
      <c r="J11" s="59">
        <f>J19+J22</f>
        <v>33.501289</v>
      </c>
      <c r="K11" s="60">
        <f>K9</f>
        <v>29.985274754000002</v>
      </c>
      <c r="L11" s="71">
        <f>L19+L22</f>
        <v>33.026918000000002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12.480753</v>
      </c>
      <c r="E12" s="56">
        <f>J12</f>
        <v>13.948299137999999</v>
      </c>
      <c r="F12" s="56">
        <f>K12</f>
        <v>12.817500000000001</v>
      </c>
      <c r="G12" s="57">
        <f>L12</f>
        <v>13.541721000000001</v>
      </c>
      <c r="H12" s="58"/>
      <c r="I12" s="59">
        <f>I20</f>
        <v>12.480753</v>
      </c>
      <c r="J12" s="59">
        <f>J20</f>
        <v>13.948299137999999</v>
      </c>
      <c r="K12" s="60">
        <f>K20</f>
        <v>12.817500000000001</v>
      </c>
      <c r="L12" s="60">
        <f>L20</f>
        <v>13.541721000000001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67"/>
      <c r="J13" s="68"/>
      <c r="K13" s="68"/>
      <c r="L13" s="69"/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67"/>
      <c r="J14" s="68"/>
      <c r="K14" s="68"/>
      <c r="L14" s="69"/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59"/>
      <c r="J15" s="60"/>
      <c r="K15" s="60"/>
      <c r="L15" s="71"/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59"/>
      <c r="J16" s="60"/>
      <c r="K16" s="60"/>
      <c r="L16" s="71"/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67"/>
      <c r="J17" s="68"/>
      <c r="K17" s="68"/>
      <c r="L17" s="69"/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67"/>
      <c r="J18" s="68"/>
      <c r="K18" s="68"/>
      <c r="L18" s="69"/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25.519109</v>
      </c>
      <c r="E19" s="56">
        <f t="shared" si="3"/>
        <v>28.460506831</v>
      </c>
      <c r="F19" s="56">
        <f t="shared" si="3"/>
        <v>25.909268754000003</v>
      </c>
      <c r="G19" s="57">
        <f t="shared" si="3"/>
        <v>27.017578</v>
      </c>
      <c r="H19" s="58"/>
      <c r="I19" s="61">
        <f>I20+I21</f>
        <v>25.519109</v>
      </c>
      <c r="J19" s="62">
        <f>J20+J21</f>
        <v>28.460506831</v>
      </c>
      <c r="K19" s="62">
        <f>K20+K21</f>
        <v>25.909268754000003</v>
      </c>
      <c r="L19" s="63">
        <f>L20+L21</f>
        <v>27.017578</v>
      </c>
    </row>
    <row r="20" spans="1:12" ht="30.75" customHeight="1">
      <c r="A20" s="53" t="s">
        <v>66</v>
      </c>
      <c r="B20" s="64" t="s">
        <v>54</v>
      </c>
      <c r="C20" s="55" t="s">
        <v>48</v>
      </c>
      <c r="D20" s="56">
        <f t="shared" si="3"/>
        <v>12.480753</v>
      </c>
      <c r="E20" s="56">
        <f t="shared" si="3"/>
        <v>13.948299137999999</v>
      </c>
      <c r="F20" s="56">
        <f t="shared" si="3"/>
        <v>12.817500000000001</v>
      </c>
      <c r="G20" s="57">
        <f t="shared" si="3"/>
        <v>13.541721000000001</v>
      </c>
      <c r="H20" s="58"/>
      <c r="I20" s="59">
        <v>12.480753</v>
      </c>
      <c r="J20" s="60">
        <v>13.948299137999999</v>
      </c>
      <c r="K20" s="60">
        <v>12.817500000000001</v>
      </c>
      <c r="L20" s="71">
        <v>13.541721000000001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13.038356</v>
      </c>
      <c r="E21" s="56">
        <f t="shared" si="3"/>
        <v>14.512207693000001</v>
      </c>
      <c r="F21" s="56">
        <f t="shared" si="3"/>
        <v>13.091768754</v>
      </c>
      <c r="G21" s="57">
        <f t="shared" si="3"/>
        <v>13.475857</v>
      </c>
      <c r="H21" s="58"/>
      <c r="I21" s="59">
        <v>13.038356</v>
      </c>
      <c r="J21" s="60">
        <v>14.512207693000001</v>
      </c>
      <c r="K21" s="60">
        <v>13.091768754</v>
      </c>
      <c r="L21" s="71">
        <v>13.475857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4.2245920000000003</v>
      </c>
      <c r="E22" s="56">
        <f t="shared" si="3"/>
        <v>5.0407821689999999</v>
      </c>
      <c r="F22" s="56">
        <f t="shared" si="3"/>
        <v>4.0760059999999996</v>
      </c>
      <c r="G22" s="57">
        <f t="shared" si="3"/>
        <v>6.0093399999999999</v>
      </c>
      <c r="H22" s="58"/>
      <c r="I22" s="59">
        <v>4.2245920000000003</v>
      </c>
      <c r="J22" s="60">
        <v>5.0407821689999999</v>
      </c>
      <c r="K22" s="60">
        <v>4.0760059999999996</v>
      </c>
      <c r="L22" s="71">
        <v>6.0093399999999999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59.487402000000003</v>
      </c>
      <c r="E24" s="56">
        <f>J24</f>
        <v>67.002578</v>
      </c>
      <c r="F24" s="56">
        <f>K24</f>
        <v>59.970549508000005</v>
      </c>
      <c r="G24" s="57">
        <f>L24</f>
        <v>66.053836000000004</v>
      </c>
      <c r="H24" s="58"/>
      <c r="I24" s="60">
        <f>I9/500*1000</f>
        <v>59.487402000000003</v>
      </c>
      <c r="J24" s="60">
        <f>J9/500*1000</f>
        <v>67.002578</v>
      </c>
      <c r="K24" s="60">
        <f>K9/500*1000</f>
        <v>59.970549508000005</v>
      </c>
      <c r="L24" s="60">
        <f>L9/500*1000</f>
        <v>66.053836000000004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59.487402000000003</v>
      </c>
      <c r="E25" s="56">
        <f t="shared" ref="E25:G25" si="4">E24</f>
        <v>67.002578</v>
      </c>
      <c r="F25" s="56">
        <f t="shared" si="4"/>
        <v>59.970549508000005</v>
      </c>
      <c r="G25" s="56">
        <f t="shared" si="4"/>
        <v>66.053836000000004</v>
      </c>
      <c r="H25" s="58"/>
      <c r="I25" s="60">
        <f t="shared" ref="I25:L26" si="5">I11/500*1000</f>
        <v>59.487402000000003</v>
      </c>
      <c r="J25" s="60">
        <f t="shared" si="5"/>
        <v>67.002578</v>
      </c>
      <c r="K25" s="60">
        <f t="shared" si="5"/>
        <v>59.970549508000005</v>
      </c>
      <c r="L25" s="60">
        <f t="shared" si="5"/>
        <v>66.053836000000004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24.961506</v>
      </c>
      <c r="E26" s="56">
        <f>J26</f>
        <v>27.896598275999999</v>
      </c>
      <c r="F26" s="56">
        <f>K26</f>
        <v>25.635000000000002</v>
      </c>
      <c r="G26" s="57">
        <f>L26</f>
        <v>27.083442000000002</v>
      </c>
      <c r="H26" s="58"/>
      <c r="I26" s="60">
        <f t="shared" si="5"/>
        <v>24.961506</v>
      </c>
      <c r="J26" s="60">
        <f t="shared" si="5"/>
        <v>27.896598275999999</v>
      </c>
      <c r="K26" s="60">
        <f t="shared" si="5"/>
        <v>25.635000000000002</v>
      </c>
      <c r="L26" s="60">
        <f t="shared" si="5"/>
        <v>27.083442000000002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6">SUMIF($K$8:$P$8,"="&amp;D$8,$K27:$P27)</f>
        <v>0</v>
      </c>
      <c r="E27" s="56">
        <f t="shared" si="6"/>
        <v>0</v>
      </c>
      <c r="F27" s="56">
        <f t="shared" si="6"/>
        <v>0</v>
      </c>
      <c r="G27" s="57">
        <f t="shared" si="6"/>
        <v>0</v>
      </c>
      <c r="H27" s="58"/>
      <c r="I27" s="67"/>
      <c r="J27" s="68"/>
      <c r="K27" s="68"/>
      <c r="L27" s="69"/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6"/>
        <v>0</v>
      </c>
      <c r="E28" s="56">
        <f t="shared" si="6"/>
        <v>0</v>
      </c>
      <c r="F28" s="56">
        <f t="shared" si="6"/>
        <v>0</v>
      </c>
      <c r="G28" s="57">
        <f t="shared" si="6"/>
        <v>0</v>
      </c>
      <c r="H28" s="58"/>
      <c r="I28" s="67"/>
      <c r="J28" s="68"/>
      <c r="K28" s="68"/>
      <c r="L28" s="69"/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6"/>
        <v>0</v>
      </c>
      <c r="E29" s="56">
        <f t="shared" si="6"/>
        <v>0</v>
      </c>
      <c r="F29" s="56">
        <f t="shared" si="6"/>
        <v>0</v>
      </c>
      <c r="G29" s="57">
        <f t="shared" si="6"/>
        <v>0</v>
      </c>
      <c r="H29" s="58"/>
      <c r="I29" s="59"/>
      <c r="J29" s="60"/>
      <c r="K29" s="60"/>
      <c r="L29" s="71"/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6"/>
        <v>0</v>
      </c>
      <c r="E30" s="56">
        <f t="shared" si="6"/>
        <v>0</v>
      </c>
      <c r="F30" s="56">
        <f t="shared" si="6"/>
        <v>0</v>
      </c>
      <c r="G30" s="57">
        <f t="shared" si="6"/>
        <v>0</v>
      </c>
      <c r="H30" s="58"/>
      <c r="I30" s="59"/>
      <c r="J30" s="60"/>
      <c r="K30" s="60"/>
      <c r="L30" s="71"/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6"/>
        <v>0</v>
      </c>
      <c r="E31" s="56">
        <f t="shared" si="6"/>
        <v>0</v>
      </c>
      <c r="F31" s="56">
        <f t="shared" si="6"/>
        <v>0</v>
      </c>
      <c r="G31" s="57">
        <f t="shared" si="6"/>
        <v>0</v>
      </c>
      <c r="H31" s="58"/>
      <c r="I31" s="67"/>
      <c r="J31" s="68"/>
      <c r="K31" s="68"/>
      <c r="L31" s="69"/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6"/>
        <v>0</v>
      </c>
      <c r="E32" s="56">
        <f t="shared" si="6"/>
        <v>0</v>
      </c>
      <c r="F32" s="56">
        <f t="shared" si="6"/>
        <v>0</v>
      </c>
      <c r="G32" s="57">
        <f t="shared" si="6"/>
        <v>0</v>
      </c>
      <c r="H32" s="58"/>
      <c r="I32" s="67"/>
      <c r="J32" s="68"/>
      <c r="K32" s="68"/>
      <c r="L32" s="69"/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59.487402000000003</v>
      </c>
      <c r="E33" s="56">
        <f t="shared" ref="E33:G33" si="7">E24</f>
        <v>67.002578</v>
      </c>
      <c r="F33" s="56">
        <f t="shared" si="7"/>
        <v>59.970549508000005</v>
      </c>
      <c r="G33" s="56">
        <f t="shared" si="7"/>
        <v>66.053836000000004</v>
      </c>
      <c r="H33" s="58"/>
      <c r="I33" s="60">
        <f>I24</f>
        <v>59.487402000000003</v>
      </c>
      <c r="J33" s="60">
        <f>J24</f>
        <v>67.002578</v>
      </c>
      <c r="K33" s="60">
        <f>K24</f>
        <v>59.970549508000005</v>
      </c>
      <c r="L33" s="60">
        <f>L24</f>
        <v>66.053836000000004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6"/>
        <v>0</v>
      </c>
      <c r="E34" s="56">
        <f t="shared" si="6"/>
        <v>0</v>
      </c>
      <c r="F34" s="56">
        <f t="shared" si="6"/>
        <v>0</v>
      </c>
      <c r="G34" s="57">
        <f t="shared" si="6"/>
        <v>0</v>
      </c>
      <c r="H34" s="58"/>
      <c r="I34" s="59"/>
      <c r="J34" s="60"/>
      <c r="K34" s="60"/>
      <c r="L34" s="71"/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D9:L22 D34:G34 D24:H33 I24:L34">
      <formula1>-1000000000</formula1>
      <formula2>1000000000</formula2>
    </dataValidation>
  </dataValidations>
  <pageMargins left="0.7" right="0.7" top="0.75" bottom="0.75" header="0.3" footer="0.3"/>
  <pageSetup paperSize="9" scale="71" orientation="landscape" horizontalDpi="180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workbookViewId="0">
      <selection activeCell="I24" sqref="I24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1.710937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105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106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25.598586000000001</v>
      </c>
      <c r="E9" s="56">
        <f t="shared" si="0"/>
        <v>25.587246</v>
      </c>
      <c r="F9" s="56">
        <f t="shared" si="0"/>
        <v>26.274579314</v>
      </c>
      <c r="G9" s="57">
        <f t="shared" si="0"/>
        <v>29.049019000000001</v>
      </c>
      <c r="H9" s="58"/>
      <c r="I9" s="59">
        <f>I11</f>
        <v>25.598586000000001</v>
      </c>
      <c r="J9" s="59">
        <f>J11</f>
        <v>25.587246</v>
      </c>
      <c r="K9" s="60">
        <f>K11</f>
        <v>26.274579314</v>
      </c>
      <c r="L9" s="71">
        <f>L11</f>
        <v>29.049019000000001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25.598586000000001</v>
      </c>
      <c r="E10" s="56">
        <f t="shared" si="0"/>
        <v>25.587246</v>
      </c>
      <c r="F10" s="56">
        <f t="shared" si="0"/>
        <v>26.274579314</v>
      </c>
      <c r="G10" s="57">
        <f t="shared" si="0"/>
        <v>29.049019000000001</v>
      </c>
      <c r="H10" s="58"/>
      <c r="I10" s="61">
        <f>I11+I15</f>
        <v>25.598586000000001</v>
      </c>
      <c r="J10" s="62">
        <f>J11+J15</f>
        <v>25.587246</v>
      </c>
      <c r="K10" s="62">
        <f>K11+K15</f>
        <v>26.274579314</v>
      </c>
      <c r="L10" s="63">
        <f>L11+L15</f>
        <v>29.049019000000001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25.598586000000001</v>
      </c>
      <c r="E11" s="56">
        <f t="shared" ref="E11:G11" si="1">E10</f>
        <v>25.587246</v>
      </c>
      <c r="F11" s="56">
        <f t="shared" si="1"/>
        <v>26.274579314</v>
      </c>
      <c r="G11" s="56">
        <f t="shared" si="1"/>
        <v>29.049019000000001</v>
      </c>
      <c r="H11" s="58"/>
      <c r="I11" s="59">
        <f>I19+I22</f>
        <v>25.598586000000001</v>
      </c>
      <c r="J11" s="59">
        <f>J19+J22</f>
        <v>25.587246</v>
      </c>
      <c r="K11" s="60">
        <f>K19+K22</f>
        <v>26.274579314</v>
      </c>
      <c r="L11" s="71">
        <f>L19+L22</f>
        <v>29.049019000000001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11.14949</v>
      </c>
      <c r="E12" s="56">
        <f>J12</f>
        <v>11.821155199</v>
      </c>
      <c r="F12" s="56">
        <f>K12</f>
        <v>11.4862</v>
      </c>
      <c r="G12" s="57">
        <f>L12</f>
        <v>12.210459</v>
      </c>
      <c r="H12" s="58"/>
      <c r="I12" s="59">
        <f>I20</f>
        <v>11.14949</v>
      </c>
      <c r="J12" s="59">
        <f>J20</f>
        <v>11.821155199</v>
      </c>
      <c r="K12" s="60">
        <f>K20</f>
        <v>11.4862</v>
      </c>
      <c r="L12" s="60">
        <f>L20</f>
        <v>12.210459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67"/>
      <c r="J13" s="68"/>
      <c r="K13" s="68"/>
      <c r="L13" s="69"/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67"/>
      <c r="J14" s="68"/>
      <c r="K14" s="68"/>
      <c r="L14" s="69"/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59"/>
      <c r="J15" s="60"/>
      <c r="K15" s="60"/>
      <c r="L15" s="71"/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59"/>
      <c r="J16" s="60"/>
      <c r="K16" s="60"/>
      <c r="L16" s="71"/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67"/>
      <c r="J17" s="68"/>
      <c r="K17" s="68"/>
      <c r="L17" s="69"/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67"/>
      <c r="J18" s="68"/>
      <c r="K18" s="68"/>
      <c r="L18" s="69"/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22.462966000000002</v>
      </c>
      <c r="E19" s="56">
        <f t="shared" si="3"/>
        <v>24.807908589</v>
      </c>
      <c r="F19" s="56">
        <f t="shared" si="3"/>
        <v>22.853089314000002</v>
      </c>
      <c r="G19" s="57">
        <f t="shared" si="3"/>
        <v>23.961437</v>
      </c>
      <c r="H19" s="58"/>
      <c r="I19" s="61">
        <f>I20+I21</f>
        <v>22.462966000000002</v>
      </c>
      <c r="J19" s="62">
        <f>J20+J21</f>
        <v>24.807908589</v>
      </c>
      <c r="K19" s="62">
        <f>K20+K21</f>
        <v>22.853089314000002</v>
      </c>
      <c r="L19" s="63">
        <f>L20+L21</f>
        <v>23.961437</v>
      </c>
    </row>
    <row r="20" spans="1:12" ht="30.75" customHeight="1">
      <c r="A20" s="53" t="s">
        <v>66</v>
      </c>
      <c r="B20" s="64" t="s">
        <v>54</v>
      </c>
      <c r="C20" s="55" t="s">
        <v>48</v>
      </c>
      <c r="D20" s="56">
        <f t="shared" si="3"/>
        <v>11.14949</v>
      </c>
      <c r="E20" s="56">
        <f t="shared" si="3"/>
        <v>11.821155199</v>
      </c>
      <c r="F20" s="56">
        <f t="shared" si="3"/>
        <v>11.4862</v>
      </c>
      <c r="G20" s="57">
        <f t="shared" si="3"/>
        <v>12.210459</v>
      </c>
      <c r="H20" s="58"/>
      <c r="I20" s="59">
        <v>11.14949</v>
      </c>
      <c r="J20" s="60">
        <v>11.821155199</v>
      </c>
      <c r="K20" s="60">
        <v>11.4862</v>
      </c>
      <c r="L20" s="71">
        <v>12.210459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11.313476</v>
      </c>
      <c r="E21" s="56">
        <f t="shared" si="3"/>
        <v>12.986753390000001</v>
      </c>
      <c r="F21" s="56">
        <f t="shared" si="3"/>
        <v>11.366889314</v>
      </c>
      <c r="G21" s="57">
        <f t="shared" si="3"/>
        <v>11.750978</v>
      </c>
      <c r="H21" s="58"/>
      <c r="I21" s="59">
        <v>11.313476</v>
      </c>
      <c r="J21" s="60">
        <v>12.986753390000001</v>
      </c>
      <c r="K21" s="60">
        <v>11.366889314</v>
      </c>
      <c r="L21" s="71">
        <v>11.750978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3.1356199999999999</v>
      </c>
      <c r="E22" s="56">
        <f t="shared" si="3"/>
        <v>0.77933741099999998</v>
      </c>
      <c r="F22" s="56">
        <f t="shared" si="3"/>
        <v>3.4214899999999999</v>
      </c>
      <c r="G22" s="57">
        <f t="shared" si="3"/>
        <v>5.0875820000000003</v>
      </c>
      <c r="H22" s="58"/>
      <c r="I22" s="59">
        <v>3.1356199999999999</v>
      </c>
      <c r="J22" s="60">
        <v>0.77933741099999998</v>
      </c>
      <c r="K22" s="60">
        <v>3.4214899999999999</v>
      </c>
      <c r="L22" s="71">
        <v>5.0875820000000003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51.197172000000002</v>
      </c>
      <c r="E24" s="56">
        <f>J24</f>
        <v>51.174492000000001</v>
      </c>
      <c r="F24" s="56">
        <f>K24</f>
        <v>52.549158628000001</v>
      </c>
      <c r="G24" s="57">
        <f>L24</f>
        <v>58.098038000000003</v>
      </c>
      <c r="H24" s="58"/>
      <c r="I24" s="60">
        <f>I9/500*1000</f>
        <v>51.197172000000002</v>
      </c>
      <c r="J24" s="60">
        <f>J9/500*1000</f>
        <v>51.174492000000001</v>
      </c>
      <c r="K24" s="60">
        <f>K9/500*1000</f>
        <v>52.549158628000001</v>
      </c>
      <c r="L24" s="60">
        <f>L9/500*1000</f>
        <v>58.098038000000003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51.197172000000002</v>
      </c>
      <c r="E25" s="56">
        <f t="shared" ref="E25:G25" si="4">E24</f>
        <v>51.174492000000001</v>
      </c>
      <c r="F25" s="56">
        <f t="shared" si="4"/>
        <v>52.549158628000001</v>
      </c>
      <c r="G25" s="56">
        <f t="shared" si="4"/>
        <v>58.098038000000003</v>
      </c>
      <c r="H25" s="58"/>
      <c r="I25" s="60">
        <f t="shared" ref="I25:L26" si="5">I11/500*1000</f>
        <v>51.197172000000002</v>
      </c>
      <c r="J25" s="60">
        <f t="shared" si="5"/>
        <v>51.174492000000001</v>
      </c>
      <c r="K25" s="60">
        <f t="shared" si="5"/>
        <v>52.549158628000001</v>
      </c>
      <c r="L25" s="60">
        <f t="shared" si="5"/>
        <v>58.098038000000003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22.29898</v>
      </c>
      <c r="E26" s="56">
        <f>J26</f>
        <v>23.642310397999999</v>
      </c>
      <c r="F26" s="56">
        <f>K26</f>
        <v>22.9724</v>
      </c>
      <c r="G26" s="57">
        <f>L26</f>
        <v>24.420918</v>
      </c>
      <c r="H26" s="58"/>
      <c r="I26" s="60">
        <f t="shared" si="5"/>
        <v>22.29898</v>
      </c>
      <c r="J26" s="60">
        <f t="shared" si="5"/>
        <v>23.642310397999999</v>
      </c>
      <c r="K26" s="60">
        <f t="shared" si="5"/>
        <v>22.9724</v>
      </c>
      <c r="L26" s="60">
        <f t="shared" si="5"/>
        <v>24.420918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6">SUMIF($K$8:$P$8,"="&amp;D$8,$K27:$P27)</f>
        <v>0</v>
      </c>
      <c r="E27" s="56">
        <f t="shared" si="6"/>
        <v>0</v>
      </c>
      <c r="F27" s="56">
        <f t="shared" si="6"/>
        <v>0</v>
      </c>
      <c r="G27" s="57">
        <f t="shared" si="6"/>
        <v>0</v>
      </c>
      <c r="H27" s="58"/>
      <c r="I27" s="67"/>
      <c r="J27" s="68"/>
      <c r="K27" s="68"/>
      <c r="L27" s="69"/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6"/>
        <v>0</v>
      </c>
      <c r="E28" s="56">
        <f t="shared" si="6"/>
        <v>0</v>
      </c>
      <c r="F28" s="56">
        <f t="shared" si="6"/>
        <v>0</v>
      </c>
      <c r="G28" s="57">
        <f t="shared" si="6"/>
        <v>0</v>
      </c>
      <c r="H28" s="58"/>
      <c r="I28" s="67"/>
      <c r="J28" s="68"/>
      <c r="K28" s="68"/>
      <c r="L28" s="69"/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6"/>
        <v>0</v>
      </c>
      <c r="E29" s="56">
        <f t="shared" si="6"/>
        <v>0</v>
      </c>
      <c r="F29" s="56">
        <f t="shared" si="6"/>
        <v>0</v>
      </c>
      <c r="G29" s="57">
        <f t="shared" si="6"/>
        <v>0</v>
      </c>
      <c r="H29" s="58"/>
      <c r="I29" s="59"/>
      <c r="J29" s="60"/>
      <c r="K29" s="60"/>
      <c r="L29" s="71"/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6"/>
        <v>0</v>
      </c>
      <c r="E30" s="56">
        <f t="shared" si="6"/>
        <v>0</v>
      </c>
      <c r="F30" s="56">
        <f t="shared" si="6"/>
        <v>0</v>
      </c>
      <c r="G30" s="57">
        <f t="shared" si="6"/>
        <v>0</v>
      </c>
      <c r="H30" s="58"/>
      <c r="I30" s="59"/>
      <c r="J30" s="60"/>
      <c r="K30" s="60"/>
      <c r="L30" s="71"/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6"/>
        <v>0</v>
      </c>
      <c r="E31" s="56">
        <f t="shared" si="6"/>
        <v>0</v>
      </c>
      <c r="F31" s="56">
        <f t="shared" si="6"/>
        <v>0</v>
      </c>
      <c r="G31" s="57">
        <f t="shared" si="6"/>
        <v>0</v>
      </c>
      <c r="H31" s="58"/>
      <c r="I31" s="67"/>
      <c r="J31" s="68"/>
      <c r="K31" s="68"/>
      <c r="L31" s="69"/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6"/>
        <v>0</v>
      </c>
      <c r="E32" s="56">
        <f t="shared" si="6"/>
        <v>0</v>
      </c>
      <c r="F32" s="56">
        <f t="shared" si="6"/>
        <v>0</v>
      </c>
      <c r="G32" s="57">
        <f t="shared" si="6"/>
        <v>0</v>
      </c>
      <c r="H32" s="58"/>
      <c r="I32" s="67"/>
      <c r="J32" s="68"/>
      <c r="K32" s="68"/>
      <c r="L32" s="69"/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51.197172000000002</v>
      </c>
      <c r="E33" s="56">
        <f t="shared" ref="E33:G33" si="7">E24</f>
        <v>51.174492000000001</v>
      </c>
      <c r="F33" s="56">
        <f t="shared" si="7"/>
        <v>52.549158628000001</v>
      </c>
      <c r="G33" s="56">
        <f t="shared" si="7"/>
        <v>58.098038000000003</v>
      </c>
      <c r="H33" s="58"/>
      <c r="I33" s="60">
        <f>I24</f>
        <v>51.197172000000002</v>
      </c>
      <c r="J33" s="60">
        <f>J24</f>
        <v>51.174492000000001</v>
      </c>
      <c r="K33" s="60">
        <f>K24</f>
        <v>52.549158628000001</v>
      </c>
      <c r="L33" s="60">
        <f>L24</f>
        <v>58.098038000000003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6"/>
        <v>0</v>
      </c>
      <c r="E34" s="56">
        <f t="shared" si="6"/>
        <v>0</v>
      </c>
      <c r="F34" s="56">
        <f t="shared" si="6"/>
        <v>0</v>
      </c>
      <c r="G34" s="57">
        <f t="shared" si="6"/>
        <v>0</v>
      </c>
      <c r="H34" s="58"/>
      <c r="I34" s="59"/>
      <c r="J34" s="60"/>
      <c r="K34" s="60"/>
      <c r="L34" s="71"/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D9:L22 D34:G34 D24:H33 I24:L34">
      <formula1>-1000000000</formula1>
      <formula2>1000000000</formula2>
    </dataValidation>
  </dataValidations>
  <pageMargins left="0.7" right="0.7" top="0.75" bottom="0.75" header="0.3" footer="0.3"/>
  <pageSetup paperSize="9" scale="71" orientation="landscape" horizontalDpi="180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workbookViewId="0">
      <selection activeCell="I24" sqref="I24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1.710937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107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108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17.779902</v>
      </c>
      <c r="E9" s="56">
        <f t="shared" si="0"/>
        <v>20.364196</v>
      </c>
      <c r="F9" s="56">
        <f t="shared" si="0"/>
        <v>18.402593213999999</v>
      </c>
      <c r="G9" s="57">
        <f t="shared" si="0"/>
        <v>22.758108</v>
      </c>
      <c r="H9" s="58"/>
      <c r="I9" s="59">
        <f>I19+I22</f>
        <v>17.779902</v>
      </c>
      <c r="J9" s="59">
        <f>J19+J22</f>
        <v>20.364196</v>
      </c>
      <c r="K9" s="60">
        <f>K11</f>
        <v>18.402593213999999</v>
      </c>
      <c r="L9" s="71">
        <f>L11</f>
        <v>22.758108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17.779902</v>
      </c>
      <c r="E10" s="56">
        <f t="shared" si="0"/>
        <v>20.364196</v>
      </c>
      <c r="F10" s="56">
        <f t="shared" si="0"/>
        <v>18.402593213999999</v>
      </c>
      <c r="G10" s="57">
        <f t="shared" si="0"/>
        <v>22.758108</v>
      </c>
      <c r="H10" s="58"/>
      <c r="I10" s="61">
        <f>I11+I15</f>
        <v>17.779902</v>
      </c>
      <c r="J10" s="62">
        <f>J11+J15</f>
        <v>20.364196</v>
      </c>
      <c r="K10" s="62">
        <f>K11+K15</f>
        <v>18.402593213999999</v>
      </c>
      <c r="L10" s="63">
        <f>L11+L15</f>
        <v>22.758108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17.779902</v>
      </c>
      <c r="E11" s="56">
        <f t="shared" ref="E11:G11" si="1">E10</f>
        <v>20.364196</v>
      </c>
      <c r="F11" s="56">
        <f t="shared" si="1"/>
        <v>18.402593213999999</v>
      </c>
      <c r="G11" s="56">
        <f t="shared" si="1"/>
        <v>22.758108</v>
      </c>
      <c r="H11" s="58"/>
      <c r="I11" s="59">
        <f>I9</f>
        <v>17.779902</v>
      </c>
      <c r="J11" s="59">
        <f>J9</f>
        <v>20.364196</v>
      </c>
      <c r="K11" s="60">
        <f>K19+K22</f>
        <v>18.402593213999999</v>
      </c>
      <c r="L11" s="71">
        <f>L19+L22</f>
        <v>22.758108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8.3045880000000007</v>
      </c>
      <c r="E12" s="56">
        <f>J12</f>
        <v>9.7789050159999995</v>
      </c>
      <c r="F12" s="56">
        <f>K12</f>
        <v>8.6412999999999993</v>
      </c>
      <c r="G12" s="57">
        <f>L12</f>
        <v>9.3655570000000008</v>
      </c>
      <c r="H12" s="58"/>
      <c r="I12" s="59">
        <f>I20</f>
        <v>8.3045880000000007</v>
      </c>
      <c r="J12" s="59">
        <f>J20</f>
        <v>9.7789050159999995</v>
      </c>
      <c r="K12" s="60">
        <f>K20</f>
        <v>8.6412999999999993</v>
      </c>
      <c r="L12" s="60">
        <f>L20</f>
        <v>9.3655570000000008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67"/>
      <c r="J13" s="68"/>
      <c r="K13" s="68"/>
      <c r="L13" s="69"/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67"/>
      <c r="J14" s="68"/>
      <c r="K14" s="68"/>
      <c r="L14" s="69"/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59"/>
      <c r="J15" s="60"/>
      <c r="K15" s="60"/>
      <c r="L15" s="71"/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59"/>
      <c r="J16" s="60"/>
      <c r="K16" s="60"/>
      <c r="L16" s="71"/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67"/>
      <c r="J17" s="68"/>
      <c r="K17" s="68"/>
      <c r="L17" s="69"/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67"/>
      <c r="J18" s="68"/>
      <c r="K18" s="68"/>
      <c r="L18" s="69"/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17.513960000000001</v>
      </c>
      <c r="E19" s="56">
        <f t="shared" si="3"/>
        <v>18.828089370000001</v>
      </c>
      <c r="F19" s="56">
        <f t="shared" si="3"/>
        <v>17.904085213999998</v>
      </c>
      <c r="G19" s="57">
        <f t="shared" si="3"/>
        <v>19.012430999999999</v>
      </c>
      <c r="H19" s="58"/>
      <c r="I19" s="61">
        <f>I20+I21</f>
        <v>17.513960000000001</v>
      </c>
      <c r="J19" s="62">
        <f>J20+J21</f>
        <v>18.828089370000001</v>
      </c>
      <c r="K19" s="62">
        <f>K20+K21</f>
        <v>17.904085213999998</v>
      </c>
      <c r="L19" s="63">
        <f>L20+L21</f>
        <v>19.012430999999999</v>
      </c>
    </row>
    <row r="20" spans="1:12" ht="30.75" customHeight="1">
      <c r="A20" s="53" t="s">
        <v>66</v>
      </c>
      <c r="B20" s="64" t="s">
        <v>54</v>
      </c>
      <c r="C20" s="55" t="s">
        <v>48</v>
      </c>
      <c r="D20" s="56">
        <f t="shared" si="3"/>
        <v>8.3045880000000007</v>
      </c>
      <c r="E20" s="56">
        <f t="shared" si="3"/>
        <v>9.7789050159999995</v>
      </c>
      <c r="F20" s="56">
        <f t="shared" si="3"/>
        <v>8.6412999999999993</v>
      </c>
      <c r="G20" s="57">
        <f t="shared" si="3"/>
        <v>9.3655570000000008</v>
      </c>
      <c r="H20" s="58"/>
      <c r="I20" s="59">
        <v>8.3045880000000007</v>
      </c>
      <c r="J20" s="60">
        <v>9.7789050159999995</v>
      </c>
      <c r="K20" s="60">
        <v>8.6412999999999993</v>
      </c>
      <c r="L20" s="71">
        <v>9.3655570000000008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9.2093720000000001</v>
      </c>
      <c r="E21" s="56">
        <f t="shared" si="3"/>
        <v>9.0491843539999994</v>
      </c>
      <c r="F21" s="56">
        <f t="shared" si="3"/>
        <v>9.2627852140000009</v>
      </c>
      <c r="G21" s="57">
        <f t="shared" si="3"/>
        <v>9.6468740000000004</v>
      </c>
      <c r="H21" s="58"/>
      <c r="I21" s="59">
        <v>9.2093720000000001</v>
      </c>
      <c r="J21" s="60">
        <v>9.0491843539999994</v>
      </c>
      <c r="K21" s="60">
        <v>9.2627852140000009</v>
      </c>
      <c r="L21" s="71">
        <v>9.6468740000000004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0.26594200000000001</v>
      </c>
      <c r="E22" s="56">
        <f t="shared" si="3"/>
        <v>1.5361066299999999</v>
      </c>
      <c r="F22" s="56">
        <f t="shared" si="3"/>
        <v>0.49850800000000001</v>
      </c>
      <c r="G22" s="57">
        <f t="shared" si="3"/>
        <v>3.7456770000000001</v>
      </c>
      <c r="H22" s="58"/>
      <c r="I22" s="59">
        <v>0.26594200000000001</v>
      </c>
      <c r="J22" s="60">
        <v>1.5361066299999999</v>
      </c>
      <c r="K22" s="60">
        <v>0.49850800000000001</v>
      </c>
      <c r="L22" s="71">
        <v>3.7456770000000001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35.559804</v>
      </c>
      <c r="E24" s="56">
        <f>J24</f>
        <v>40.728391999999999</v>
      </c>
      <c r="F24" s="56">
        <f>K24</f>
        <v>36.805186427999999</v>
      </c>
      <c r="G24" s="57">
        <f>L24</f>
        <v>45.516216</v>
      </c>
      <c r="H24" s="58"/>
      <c r="I24" s="60">
        <f>I9/500*1000</f>
        <v>35.559804</v>
      </c>
      <c r="J24" s="60">
        <f>J9/500*1000</f>
        <v>40.728391999999999</v>
      </c>
      <c r="K24" s="60">
        <f>K9/500*1000</f>
        <v>36.805186427999999</v>
      </c>
      <c r="L24" s="60">
        <f>L9/500*1000</f>
        <v>45.516216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35.559804</v>
      </c>
      <c r="E25" s="56">
        <f t="shared" ref="E25:G25" si="4">E24</f>
        <v>40.728391999999999</v>
      </c>
      <c r="F25" s="56">
        <f t="shared" si="4"/>
        <v>36.805186427999999</v>
      </c>
      <c r="G25" s="56">
        <f t="shared" si="4"/>
        <v>45.516216</v>
      </c>
      <c r="H25" s="58"/>
      <c r="I25" s="60">
        <f t="shared" ref="I25:L26" si="5">I11/500*1000</f>
        <v>35.559804</v>
      </c>
      <c r="J25" s="60">
        <f t="shared" si="5"/>
        <v>40.728391999999999</v>
      </c>
      <c r="K25" s="60">
        <f t="shared" si="5"/>
        <v>36.805186427999999</v>
      </c>
      <c r="L25" s="60">
        <f t="shared" si="5"/>
        <v>45.516216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16.609176000000001</v>
      </c>
      <c r="E26" s="56">
        <f>J26</f>
        <v>19.557810031999999</v>
      </c>
      <c r="F26" s="56">
        <f>K26</f>
        <v>17.282599999999999</v>
      </c>
      <c r="G26" s="57">
        <f>L26</f>
        <v>18.731114000000002</v>
      </c>
      <c r="H26" s="58"/>
      <c r="I26" s="60">
        <f t="shared" si="5"/>
        <v>16.609176000000001</v>
      </c>
      <c r="J26" s="60">
        <f t="shared" si="5"/>
        <v>19.557810031999999</v>
      </c>
      <c r="K26" s="60">
        <f t="shared" si="5"/>
        <v>17.282599999999999</v>
      </c>
      <c r="L26" s="60">
        <f t="shared" si="5"/>
        <v>18.731114000000002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6">SUMIF($K$8:$P$8,"="&amp;D$8,$K27:$P27)</f>
        <v>0</v>
      </c>
      <c r="E27" s="56">
        <f t="shared" si="6"/>
        <v>0</v>
      </c>
      <c r="F27" s="56">
        <f t="shared" si="6"/>
        <v>0</v>
      </c>
      <c r="G27" s="57">
        <f t="shared" si="6"/>
        <v>0</v>
      </c>
      <c r="H27" s="58"/>
      <c r="I27" s="67"/>
      <c r="J27" s="68"/>
      <c r="K27" s="68"/>
      <c r="L27" s="69"/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6"/>
        <v>0</v>
      </c>
      <c r="E28" s="56">
        <f t="shared" si="6"/>
        <v>0</v>
      </c>
      <c r="F28" s="56">
        <f t="shared" si="6"/>
        <v>0</v>
      </c>
      <c r="G28" s="57">
        <f t="shared" si="6"/>
        <v>0</v>
      </c>
      <c r="H28" s="58"/>
      <c r="I28" s="67"/>
      <c r="J28" s="68"/>
      <c r="K28" s="68"/>
      <c r="L28" s="69"/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6"/>
        <v>0</v>
      </c>
      <c r="E29" s="56">
        <f t="shared" si="6"/>
        <v>0</v>
      </c>
      <c r="F29" s="56">
        <f t="shared" si="6"/>
        <v>0</v>
      </c>
      <c r="G29" s="57">
        <f t="shared" si="6"/>
        <v>0</v>
      </c>
      <c r="H29" s="58"/>
      <c r="I29" s="59"/>
      <c r="J29" s="60"/>
      <c r="K29" s="60"/>
      <c r="L29" s="71"/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6"/>
        <v>0</v>
      </c>
      <c r="E30" s="56">
        <f t="shared" si="6"/>
        <v>0</v>
      </c>
      <c r="F30" s="56">
        <f t="shared" si="6"/>
        <v>0</v>
      </c>
      <c r="G30" s="57">
        <f t="shared" si="6"/>
        <v>0</v>
      </c>
      <c r="H30" s="58"/>
      <c r="I30" s="59"/>
      <c r="J30" s="60"/>
      <c r="K30" s="60"/>
      <c r="L30" s="71"/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6"/>
        <v>0</v>
      </c>
      <c r="E31" s="56">
        <f t="shared" si="6"/>
        <v>0</v>
      </c>
      <c r="F31" s="56">
        <f t="shared" si="6"/>
        <v>0</v>
      </c>
      <c r="G31" s="57">
        <f t="shared" si="6"/>
        <v>0</v>
      </c>
      <c r="H31" s="58"/>
      <c r="I31" s="67"/>
      <c r="J31" s="68"/>
      <c r="K31" s="68"/>
      <c r="L31" s="69"/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6"/>
        <v>0</v>
      </c>
      <c r="E32" s="56">
        <f t="shared" si="6"/>
        <v>0</v>
      </c>
      <c r="F32" s="56">
        <f t="shared" si="6"/>
        <v>0</v>
      </c>
      <c r="G32" s="57">
        <f t="shared" si="6"/>
        <v>0</v>
      </c>
      <c r="H32" s="58"/>
      <c r="I32" s="67"/>
      <c r="J32" s="68"/>
      <c r="K32" s="68"/>
      <c r="L32" s="69"/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35.559804</v>
      </c>
      <c r="E33" s="56">
        <f t="shared" ref="E33:G33" si="7">E24</f>
        <v>40.728391999999999</v>
      </c>
      <c r="F33" s="56">
        <f t="shared" si="7"/>
        <v>36.805186427999999</v>
      </c>
      <c r="G33" s="56">
        <f t="shared" si="7"/>
        <v>45.516216</v>
      </c>
      <c r="H33" s="58"/>
      <c r="I33" s="60">
        <f>I24</f>
        <v>35.559804</v>
      </c>
      <c r="J33" s="60">
        <f>J24</f>
        <v>40.728391999999999</v>
      </c>
      <c r="K33" s="60">
        <f>K24</f>
        <v>36.805186427999999</v>
      </c>
      <c r="L33" s="60">
        <f>L24</f>
        <v>45.516216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6"/>
        <v>0</v>
      </c>
      <c r="E34" s="56">
        <f t="shared" si="6"/>
        <v>0</v>
      </c>
      <c r="F34" s="56">
        <f t="shared" si="6"/>
        <v>0</v>
      </c>
      <c r="G34" s="57">
        <f t="shared" si="6"/>
        <v>0</v>
      </c>
      <c r="H34" s="58"/>
      <c r="I34" s="59"/>
      <c r="J34" s="60"/>
      <c r="K34" s="60"/>
      <c r="L34" s="71"/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D9:L22 D34:G34 D24:H33 I24:L34">
      <formula1>-1000000000</formula1>
      <formula2>1000000000</formula2>
    </dataValidation>
  </dataValidations>
  <pageMargins left="0.7" right="0.7" top="0.75" bottom="0.75" header="0.3" footer="0.3"/>
  <pageSetup paperSize="9" scale="71" orientation="landscape" horizontalDpi="180" verticalDpi="18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8"/>
  <sheetViews>
    <sheetView workbookViewId="0">
      <selection activeCell="I24" sqref="I24"/>
    </sheetView>
  </sheetViews>
  <sheetFormatPr defaultRowHeight="15"/>
  <cols>
    <col min="1" max="1" width="18.85546875" customWidth="1"/>
    <col min="2" max="2" width="52" customWidth="1"/>
    <col min="4" max="4" width="10.85546875" customWidth="1"/>
    <col min="5" max="5" width="11.5703125" customWidth="1"/>
    <col min="6" max="6" width="12.28515625" customWidth="1"/>
    <col min="7" max="7" width="9.28515625" customWidth="1"/>
    <col min="8" max="8" width="1.7109375" customWidth="1"/>
    <col min="9" max="9" width="16" customWidth="1"/>
    <col min="10" max="10" width="13.5703125" customWidth="1"/>
    <col min="11" max="11" width="14" customWidth="1"/>
    <col min="12" max="12" width="15.28515625" customWidth="1"/>
  </cols>
  <sheetData>
    <row r="1" spans="1:12">
      <c r="A1" s="30"/>
      <c r="B1" s="30"/>
      <c r="C1" s="30"/>
      <c r="D1" s="30"/>
      <c r="E1" s="30"/>
      <c r="F1" s="31"/>
      <c r="G1" s="32"/>
      <c r="H1" s="33"/>
      <c r="I1" s="33"/>
      <c r="J1" s="33"/>
      <c r="K1" s="33"/>
      <c r="L1" s="33"/>
    </row>
    <row r="2" spans="1:12">
      <c r="A2" s="34"/>
      <c r="B2" s="35"/>
      <c r="C2" s="35"/>
      <c r="D2" s="35"/>
      <c r="E2" s="35"/>
      <c r="F2" s="35"/>
      <c r="G2" s="36" t="s">
        <v>109</v>
      </c>
      <c r="H2" s="37"/>
      <c r="I2" s="37"/>
      <c r="J2" s="37"/>
      <c r="K2" s="37"/>
      <c r="L2" s="37"/>
    </row>
    <row r="3" spans="1:12">
      <c r="A3" s="38" t="str">
        <f>"Предложение на покупку электрической энергии и мощности в 2025 году"</f>
        <v>Предложение на покупку электрической энергии и мощности в 2025 году</v>
      </c>
      <c r="B3" s="39"/>
      <c r="C3" s="39"/>
      <c r="D3" s="39"/>
      <c r="E3" s="39"/>
      <c r="F3" s="39"/>
      <c r="G3" s="39"/>
      <c r="H3" s="40"/>
      <c r="I3" s="40"/>
      <c r="J3" s="40"/>
      <c r="K3" s="40"/>
      <c r="L3" s="40"/>
    </row>
    <row r="4" spans="1:12">
      <c r="A4" s="41" t="s">
        <v>110</v>
      </c>
      <c r="B4" s="42"/>
      <c r="C4" s="42"/>
      <c r="D4" s="42"/>
      <c r="E4" s="42"/>
      <c r="F4" s="42"/>
      <c r="G4" s="42"/>
      <c r="H4" s="40"/>
      <c r="I4" s="40"/>
      <c r="J4" s="40"/>
      <c r="K4" s="40"/>
      <c r="L4" s="40"/>
    </row>
    <row r="5" spans="1:12">
      <c r="A5" s="43"/>
      <c r="B5" s="43"/>
      <c r="C5" s="43"/>
      <c r="D5" s="43"/>
      <c r="E5" s="43"/>
      <c r="F5" s="43"/>
      <c r="G5" s="43"/>
      <c r="H5" s="44"/>
      <c r="I5" s="44"/>
      <c r="J5" s="44"/>
      <c r="K5" s="44"/>
      <c r="L5" s="44"/>
    </row>
    <row r="6" spans="1:12">
      <c r="A6" s="167" t="s">
        <v>34</v>
      </c>
      <c r="B6" s="167" t="s">
        <v>41</v>
      </c>
      <c r="C6" s="167" t="s">
        <v>42</v>
      </c>
      <c r="D6" s="167" t="s">
        <v>43</v>
      </c>
      <c r="E6" s="167"/>
      <c r="F6" s="167"/>
      <c r="G6" s="167"/>
      <c r="H6" s="45"/>
      <c r="I6" s="166" t="str">
        <f>'[1]Справочник ГТП'!$F$7&amp;": "&amp;'[1]Справочник ГТП'!$E$7</f>
        <v>PSALEHA1: АО «Салехардэнерго»</v>
      </c>
      <c r="J6" s="167"/>
      <c r="K6" s="167"/>
      <c r="L6" s="168"/>
    </row>
    <row r="7" spans="1:12" ht="23.25" thickBot="1">
      <c r="A7" s="167"/>
      <c r="B7" s="167"/>
      <c r="C7" s="167"/>
      <c r="D7" s="88" t="s">
        <v>95</v>
      </c>
      <c r="E7" s="89" t="s">
        <v>96</v>
      </c>
      <c r="F7" s="89" t="s">
        <v>97</v>
      </c>
      <c r="G7" s="47" t="s">
        <v>98</v>
      </c>
      <c r="H7" s="46"/>
      <c r="I7" s="88" t="s">
        <v>95</v>
      </c>
      <c r="J7" s="89" t="s">
        <v>96</v>
      </c>
      <c r="K7" s="89" t="s">
        <v>97</v>
      </c>
      <c r="L7" s="47" t="s">
        <v>98</v>
      </c>
    </row>
    <row r="8" spans="1:12" ht="15.75" thickTop="1">
      <c r="A8" s="48" t="s">
        <v>44</v>
      </c>
      <c r="B8" s="49" t="s">
        <v>45</v>
      </c>
      <c r="C8" s="49"/>
      <c r="D8" s="49"/>
      <c r="E8" s="49"/>
      <c r="F8" s="49"/>
      <c r="G8" s="50"/>
      <c r="H8" s="51"/>
      <c r="I8" s="52"/>
      <c r="J8" s="49"/>
      <c r="K8" s="49"/>
      <c r="L8" s="50"/>
    </row>
    <row r="9" spans="1:12" ht="16.5" customHeight="1">
      <c r="A9" s="53" t="s">
        <v>46</v>
      </c>
      <c r="B9" s="54" t="s">
        <v>47</v>
      </c>
      <c r="C9" s="55" t="s">
        <v>48</v>
      </c>
      <c r="D9" s="56">
        <f t="shared" ref="D9:G10" si="0">I9</f>
        <v>15.608616</v>
      </c>
      <c r="E9" s="56">
        <f t="shared" si="0"/>
        <v>15.797256000000001</v>
      </c>
      <c r="F9" s="56">
        <f t="shared" si="0"/>
        <v>16.126645614000001</v>
      </c>
      <c r="G9" s="57">
        <f t="shared" si="0"/>
        <v>20.329266000000001</v>
      </c>
      <c r="H9" s="58"/>
      <c r="I9" s="59">
        <f>I11</f>
        <v>15.608616</v>
      </c>
      <c r="J9" s="59">
        <f>J11</f>
        <v>15.797256000000001</v>
      </c>
      <c r="K9" s="60">
        <f>K19+K22</f>
        <v>16.126645614000001</v>
      </c>
      <c r="L9" s="71">
        <f>L11</f>
        <v>20.329266000000001</v>
      </c>
    </row>
    <row r="10" spans="1:12" ht="18" customHeight="1">
      <c r="A10" s="53" t="s">
        <v>49</v>
      </c>
      <c r="B10" s="54" t="s">
        <v>50</v>
      </c>
      <c r="C10" s="55" t="s">
        <v>48</v>
      </c>
      <c r="D10" s="56">
        <f t="shared" si="0"/>
        <v>15.608616</v>
      </c>
      <c r="E10" s="56">
        <f t="shared" si="0"/>
        <v>15.797256000000001</v>
      </c>
      <c r="F10" s="56">
        <f t="shared" si="0"/>
        <v>16.126645614000001</v>
      </c>
      <c r="G10" s="57">
        <f t="shared" si="0"/>
        <v>20.329266000000001</v>
      </c>
      <c r="H10" s="58"/>
      <c r="I10" s="61">
        <f>I11+I15</f>
        <v>15.608616</v>
      </c>
      <c r="J10" s="62">
        <f>J11+J15</f>
        <v>15.797256000000001</v>
      </c>
      <c r="K10" s="62">
        <f>K11+K15</f>
        <v>16.126645614000001</v>
      </c>
      <c r="L10" s="63">
        <f>L11+L15</f>
        <v>20.329266000000001</v>
      </c>
    </row>
    <row r="11" spans="1:12" ht="17.25" customHeight="1">
      <c r="A11" s="53" t="s">
        <v>51</v>
      </c>
      <c r="B11" s="64" t="s">
        <v>52</v>
      </c>
      <c r="C11" s="55" t="s">
        <v>48</v>
      </c>
      <c r="D11" s="56">
        <f>D10</f>
        <v>15.608616</v>
      </c>
      <c r="E11" s="56">
        <f t="shared" ref="E11:G11" si="1">E10</f>
        <v>15.797256000000001</v>
      </c>
      <c r="F11" s="56">
        <f t="shared" si="1"/>
        <v>16.126645614000001</v>
      </c>
      <c r="G11" s="56">
        <f t="shared" si="1"/>
        <v>20.329266000000001</v>
      </c>
      <c r="H11" s="58"/>
      <c r="I11" s="59">
        <f>I19+I22</f>
        <v>15.608616</v>
      </c>
      <c r="J11" s="59">
        <f>J19+J22</f>
        <v>15.797256000000001</v>
      </c>
      <c r="K11" s="60">
        <f>K9</f>
        <v>16.126645614000001</v>
      </c>
      <c r="L11" s="71">
        <f>L19+L22</f>
        <v>20.329266000000001</v>
      </c>
    </row>
    <row r="12" spans="1:12" ht="24.75" customHeight="1">
      <c r="A12" s="53" t="s">
        <v>53</v>
      </c>
      <c r="B12" s="65" t="s">
        <v>54</v>
      </c>
      <c r="C12" s="55" t="s">
        <v>48</v>
      </c>
      <c r="D12" s="56">
        <f>I12</f>
        <v>8.6691289999999999</v>
      </c>
      <c r="E12" s="56">
        <f>J12</f>
        <v>8.0495644429999995</v>
      </c>
      <c r="F12" s="56">
        <f>K12</f>
        <v>9.0058000000000007</v>
      </c>
      <c r="G12" s="57">
        <f>L12</f>
        <v>9.7300979999999999</v>
      </c>
      <c r="H12" s="58"/>
      <c r="I12" s="59">
        <f>I20</f>
        <v>8.6691289999999999</v>
      </c>
      <c r="J12" s="59">
        <f>J20</f>
        <v>8.0495644429999995</v>
      </c>
      <c r="K12" s="60">
        <f>K20</f>
        <v>9.0058000000000007</v>
      </c>
      <c r="L12" s="60">
        <f>L20</f>
        <v>9.7300979999999999</v>
      </c>
    </row>
    <row r="13" spans="1:12" ht="12.75" customHeight="1">
      <c r="A13" s="53" t="s">
        <v>55</v>
      </c>
      <c r="B13" s="66" t="s">
        <v>56</v>
      </c>
      <c r="C13" s="55" t="s">
        <v>48</v>
      </c>
      <c r="D13" s="56">
        <f t="shared" ref="D13:G18" si="2">SUMIF($K$8:$P$8,"="&amp;D$8,$K13:$P13)</f>
        <v>0</v>
      </c>
      <c r="E13" s="56">
        <f t="shared" si="2"/>
        <v>0</v>
      </c>
      <c r="F13" s="56">
        <f t="shared" si="2"/>
        <v>0</v>
      </c>
      <c r="G13" s="57">
        <f t="shared" si="2"/>
        <v>0</v>
      </c>
      <c r="H13" s="58"/>
      <c r="I13" s="67"/>
      <c r="J13" s="68"/>
      <c r="K13" s="68"/>
      <c r="L13" s="69"/>
    </row>
    <row r="14" spans="1:12" ht="13.5" customHeight="1">
      <c r="A14" s="53" t="s">
        <v>57</v>
      </c>
      <c r="B14" s="66" t="s">
        <v>58</v>
      </c>
      <c r="C14" s="55" t="s">
        <v>48</v>
      </c>
      <c r="D14" s="56">
        <f t="shared" si="2"/>
        <v>0</v>
      </c>
      <c r="E14" s="56">
        <f t="shared" si="2"/>
        <v>0</v>
      </c>
      <c r="F14" s="56">
        <f t="shared" si="2"/>
        <v>0</v>
      </c>
      <c r="G14" s="57">
        <f t="shared" si="2"/>
        <v>0</v>
      </c>
      <c r="H14" s="58"/>
      <c r="I14" s="67"/>
      <c r="J14" s="68"/>
      <c r="K14" s="68"/>
      <c r="L14" s="69"/>
    </row>
    <row r="15" spans="1:12" ht="18" customHeight="1">
      <c r="A15" s="53" t="s">
        <v>59</v>
      </c>
      <c r="B15" s="70" t="s">
        <v>60</v>
      </c>
      <c r="C15" s="55" t="s">
        <v>48</v>
      </c>
      <c r="D15" s="56">
        <f t="shared" si="2"/>
        <v>0</v>
      </c>
      <c r="E15" s="56">
        <f t="shared" si="2"/>
        <v>0</v>
      </c>
      <c r="F15" s="56">
        <f t="shared" si="2"/>
        <v>0</v>
      </c>
      <c r="G15" s="57">
        <f t="shared" si="2"/>
        <v>0</v>
      </c>
      <c r="H15" s="58"/>
      <c r="I15" s="59"/>
      <c r="J15" s="60"/>
      <c r="K15" s="60"/>
      <c r="L15" s="71"/>
    </row>
    <row r="16" spans="1:12" ht="23.25" customHeight="1">
      <c r="A16" s="53" t="s">
        <v>61</v>
      </c>
      <c r="B16" s="72" t="s">
        <v>54</v>
      </c>
      <c r="C16" s="55" t="s">
        <v>48</v>
      </c>
      <c r="D16" s="56">
        <f t="shared" si="2"/>
        <v>0</v>
      </c>
      <c r="E16" s="56">
        <f t="shared" si="2"/>
        <v>0</v>
      </c>
      <c r="F16" s="56">
        <f t="shared" si="2"/>
        <v>0</v>
      </c>
      <c r="G16" s="57">
        <f t="shared" si="2"/>
        <v>0</v>
      </c>
      <c r="H16" s="58"/>
      <c r="I16" s="59"/>
      <c r="J16" s="60"/>
      <c r="K16" s="60"/>
      <c r="L16" s="71"/>
    </row>
    <row r="17" spans="1:12" ht="22.5" customHeight="1">
      <c r="A17" s="53" t="s">
        <v>62</v>
      </c>
      <c r="B17" s="73" t="s">
        <v>56</v>
      </c>
      <c r="C17" s="55" t="s">
        <v>48</v>
      </c>
      <c r="D17" s="56">
        <f t="shared" si="2"/>
        <v>0</v>
      </c>
      <c r="E17" s="56">
        <f t="shared" si="2"/>
        <v>0</v>
      </c>
      <c r="F17" s="56">
        <f t="shared" si="2"/>
        <v>0</v>
      </c>
      <c r="G17" s="57">
        <f t="shared" si="2"/>
        <v>0</v>
      </c>
      <c r="H17" s="58"/>
      <c r="I17" s="67"/>
      <c r="J17" s="68"/>
      <c r="K17" s="68"/>
      <c r="L17" s="69"/>
    </row>
    <row r="18" spans="1:12" ht="15.75" customHeight="1">
      <c r="A18" s="53" t="s">
        <v>63</v>
      </c>
      <c r="B18" s="73" t="s">
        <v>58</v>
      </c>
      <c r="C18" s="55" t="s">
        <v>48</v>
      </c>
      <c r="D18" s="56">
        <f t="shared" si="2"/>
        <v>0</v>
      </c>
      <c r="E18" s="56">
        <f t="shared" si="2"/>
        <v>0</v>
      </c>
      <c r="F18" s="56">
        <f t="shared" si="2"/>
        <v>0</v>
      </c>
      <c r="G18" s="57">
        <f t="shared" si="2"/>
        <v>0</v>
      </c>
      <c r="H18" s="58"/>
      <c r="I18" s="67"/>
      <c r="J18" s="68"/>
      <c r="K18" s="68"/>
      <c r="L18" s="69"/>
    </row>
    <row r="19" spans="1:12" ht="27" customHeight="1">
      <c r="A19" s="53" t="s">
        <v>64</v>
      </c>
      <c r="B19" s="54" t="s">
        <v>65</v>
      </c>
      <c r="C19" s="55" t="s">
        <v>48</v>
      </c>
      <c r="D19" s="56">
        <f t="shared" ref="D19:G22" si="3">I19</f>
        <v>15.58211</v>
      </c>
      <c r="E19" s="56">
        <f t="shared" si="3"/>
        <v>15.773764388</v>
      </c>
      <c r="F19" s="56">
        <f t="shared" si="3"/>
        <v>16.087831614000002</v>
      </c>
      <c r="G19" s="57">
        <f t="shared" si="3"/>
        <v>17.080580000000001</v>
      </c>
      <c r="H19" s="58"/>
      <c r="I19" s="61">
        <f>I20+I21</f>
        <v>15.58211</v>
      </c>
      <c r="J19" s="62">
        <f>J20+J21</f>
        <v>15.773764388</v>
      </c>
      <c r="K19" s="62">
        <f>K20+K21</f>
        <v>16.087831614000002</v>
      </c>
      <c r="L19" s="63">
        <f>L20+L21</f>
        <v>17.080580000000001</v>
      </c>
    </row>
    <row r="20" spans="1:12" ht="30.75" customHeight="1">
      <c r="A20" s="53" t="s">
        <v>66</v>
      </c>
      <c r="B20" s="64" t="s">
        <v>54</v>
      </c>
      <c r="C20" s="55" t="s">
        <v>48</v>
      </c>
      <c r="D20" s="56">
        <f t="shared" si="3"/>
        <v>8.6691289999999999</v>
      </c>
      <c r="E20" s="56">
        <f t="shared" si="3"/>
        <v>8.0495644429999995</v>
      </c>
      <c r="F20" s="56">
        <f t="shared" si="3"/>
        <v>9.0058000000000007</v>
      </c>
      <c r="G20" s="57">
        <f t="shared" si="3"/>
        <v>9.7300979999999999</v>
      </c>
      <c r="H20" s="58"/>
      <c r="I20" s="59">
        <v>8.6691289999999999</v>
      </c>
      <c r="J20" s="60">
        <v>8.0495644429999995</v>
      </c>
      <c r="K20" s="60">
        <v>9.0058000000000007</v>
      </c>
      <c r="L20" s="71">
        <v>9.7300979999999999</v>
      </c>
    </row>
    <row r="21" spans="1:12">
      <c r="A21" s="53" t="s">
        <v>67</v>
      </c>
      <c r="B21" s="64" t="s">
        <v>68</v>
      </c>
      <c r="C21" s="55" t="s">
        <v>48</v>
      </c>
      <c r="D21" s="56">
        <f t="shared" si="3"/>
        <v>6.9129810000000003</v>
      </c>
      <c r="E21" s="56">
        <f t="shared" si="3"/>
        <v>7.7241999449999996</v>
      </c>
      <c r="F21" s="56">
        <f t="shared" si="3"/>
        <v>7.0820316139999999</v>
      </c>
      <c r="G21" s="57">
        <f t="shared" si="3"/>
        <v>7.3504820000000004</v>
      </c>
      <c r="H21" s="58"/>
      <c r="I21" s="59">
        <v>6.9129810000000003</v>
      </c>
      <c r="J21" s="60">
        <v>7.7241999449999996</v>
      </c>
      <c r="K21" s="60">
        <v>7.0820316139999999</v>
      </c>
      <c r="L21" s="71">
        <v>7.3504820000000004</v>
      </c>
    </row>
    <row r="22" spans="1:12" ht="14.25" customHeight="1">
      <c r="A22" s="53" t="s">
        <v>69</v>
      </c>
      <c r="B22" s="54" t="s">
        <v>70</v>
      </c>
      <c r="C22" s="55" t="s">
        <v>48</v>
      </c>
      <c r="D22" s="56">
        <f t="shared" si="3"/>
        <v>2.6505999999999998E-2</v>
      </c>
      <c r="E22" s="56">
        <f t="shared" si="3"/>
        <v>2.3491611999999999E-2</v>
      </c>
      <c r="F22" s="56">
        <f t="shared" si="3"/>
        <v>3.8814000000000001E-2</v>
      </c>
      <c r="G22" s="57">
        <f t="shared" si="3"/>
        <v>3.2486860000000002</v>
      </c>
      <c r="H22" s="58"/>
      <c r="I22" s="59">
        <v>2.6505999999999998E-2</v>
      </c>
      <c r="J22" s="60">
        <v>2.3491611999999999E-2</v>
      </c>
      <c r="K22" s="60">
        <v>3.8814000000000001E-2</v>
      </c>
      <c r="L22" s="71">
        <v>3.2486860000000002</v>
      </c>
    </row>
    <row r="23" spans="1:12">
      <c r="A23" s="74" t="s">
        <v>71</v>
      </c>
      <c r="B23" s="75" t="s">
        <v>72</v>
      </c>
      <c r="C23" s="75"/>
      <c r="D23" s="75"/>
      <c r="E23" s="75"/>
      <c r="F23" s="75"/>
      <c r="G23" s="76"/>
      <c r="H23" s="77"/>
      <c r="I23" s="78"/>
      <c r="J23" s="75"/>
      <c r="K23" s="75"/>
      <c r="L23" s="76"/>
    </row>
    <row r="24" spans="1:12" ht="13.5" customHeight="1">
      <c r="A24" s="26" t="s">
        <v>73</v>
      </c>
      <c r="B24" s="79" t="s">
        <v>74</v>
      </c>
      <c r="C24" s="55" t="s">
        <v>75</v>
      </c>
      <c r="D24" s="56">
        <f>I24</f>
        <v>31.217231999999999</v>
      </c>
      <c r="E24" s="56">
        <f>J24</f>
        <v>31.594512000000005</v>
      </c>
      <c r="F24" s="56">
        <f>K24</f>
        <v>32.253291228000002</v>
      </c>
      <c r="G24" s="57">
        <f>L24</f>
        <v>40.658532000000001</v>
      </c>
      <c r="H24" s="58"/>
      <c r="I24" s="60">
        <f>I9/500*1000</f>
        <v>31.217231999999999</v>
      </c>
      <c r="J24" s="60">
        <f>J9/500*1000</f>
        <v>31.594512000000005</v>
      </c>
      <c r="K24" s="60">
        <f>K9/500*1000</f>
        <v>32.253291228000002</v>
      </c>
      <c r="L24" s="60">
        <f>L9/500*1000</f>
        <v>40.658532000000001</v>
      </c>
    </row>
    <row r="25" spans="1:12" ht="16.5" customHeight="1">
      <c r="A25" s="26" t="s">
        <v>76</v>
      </c>
      <c r="B25" s="64" t="s">
        <v>77</v>
      </c>
      <c r="C25" s="55" t="s">
        <v>75</v>
      </c>
      <c r="D25" s="56">
        <f>D24</f>
        <v>31.217231999999999</v>
      </c>
      <c r="E25" s="56">
        <f t="shared" ref="E25:G25" si="4">E24</f>
        <v>31.594512000000005</v>
      </c>
      <c r="F25" s="56">
        <f t="shared" si="4"/>
        <v>32.253291228000002</v>
      </c>
      <c r="G25" s="56">
        <f t="shared" si="4"/>
        <v>40.658532000000001</v>
      </c>
      <c r="H25" s="58"/>
      <c r="I25" s="60">
        <f t="shared" ref="I25:L26" si="5">I11/500*1000</f>
        <v>31.217231999999999</v>
      </c>
      <c r="J25" s="60">
        <f t="shared" si="5"/>
        <v>31.594512000000005</v>
      </c>
      <c r="K25" s="60">
        <f t="shared" si="5"/>
        <v>32.253291228000002</v>
      </c>
      <c r="L25" s="60">
        <f t="shared" si="5"/>
        <v>40.658532000000001</v>
      </c>
    </row>
    <row r="26" spans="1:12" ht="23.25" customHeight="1">
      <c r="A26" s="26" t="s">
        <v>78</v>
      </c>
      <c r="B26" s="65" t="s">
        <v>79</v>
      </c>
      <c r="C26" s="55" t="s">
        <v>75</v>
      </c>
      <c r="D26" s="56">
        <f>I26</f>
        <v>17.338258</v>
      </c>
      <c r="E26" s="56">
        <f>J26</f>
        <v>16.099128885999999</v>
      </c>
      <c r="F26" s="56">
        <f>K26</f>
        <v>18.011600000000001</v>
      </c>
      <c r="G26" s="57">
        <f>L26</f>
        <v>19.460196</v>
      </c>
      <c r="H26" s="58"/>
      <c r="I26" s="60">
        <f t="shared" si="5"/>
        <v>17.338258</v>
      </c>
      <c r="J26" s="60">
        <f t="shared" si="5"/>
        <v>16.099128885999999</v>
      </c>
      <c r="K26" s="60">
        <f t="shared" si="5"/>
        <v>18.011600000000001</v>
      </c>
      <c r="L26" s="60">
        <f t="shared" si="5"/>
        <v>19.460196</v>
      </c>
    </row>
    <row r="27" spans="1:12" ht="16.5" customHeight="1">
      <c r="A27" s="26" t="s">
        <v>80</v>
      </c>
      <c r="B27" s="66" t="s">
        <v>56</v>
      </c>
      <c r="C27" s="55" t="s">
        <v>75</v>
      </c>
      <c r="D27" s="56">
        <f t="shared" ref="D27:G34" si="6">SUMIF($K$8:$P$8,"="&amp;D$8,$K27:$P27)</f>
        <v>0</v>
      </c>
      <c r="E27" s="56">
        <f t="shared" si="6"/>
        <v>0</v>
      </c>
      <c r="F27" s="56">
        <f t="shared" si="6"/>
        <v>0</v>
      </c>
      <c r="G27" s="57">
        <f t="shared" si="6"/>
        <v>0</v>
      </c>
      <c r="H27" s="58"/>
      <c r="I27" s="67"/>
      <c r="J27" s="68"/>
      <c r="K27" s="68"/>
      <c r="L27" s="69"/>
    </row>
    <row r="28" spans="1:12" ht="15.75" customHeight="1">
      <c r="A28" s="26" t="s">
        <v>81</v>
      </c>
      <c r="B28" s="66" t="s">
        <v>58</v>
      </c>
      <c r="C28" s="55" t="s">
        <v>75</v>
      </c>
      <c r="D28" s="56">
        <f t="shared" si="6"/>
        <v>0</v>
      </c>
      <c r="E28" s="56">
        <f t="shared" si="6"/>
        <v>0</v>
      </c>
      <c r="F28" s="56">
        <f t="shared" si="6"/>
        <v>0</v>
      </c>
      <c r="G28" s="57">
        <f t="shared" si="6"/>
        <v>0</v>
      </c>
      <c r="H28" s="58"/>
      <c r="I28" s="67"/>
      <c r="J28" s="68"/>
      <c r="K28" s="68"/>
      <c r="L28" s="69"/>
    </row>
    <row r="29" spans="1:12" ht="13.5" customHeight="1">
      <c r="A29" s="26" t="s">
        <v>82</v>
      </c>
      <c r="B29" s="70" t="s">
        <v>83</v>
      </c>
      <c r="C29" s="55" t="s">
        <v>75</v>
      </c>
      <c r="D29" s="56">
        <f t="shared" si="6"/>
        <v>0</v>
      </c>
      <c r="E29" s="56">
        <f t="shared" si="6"/>
        <v>0</v>
      </c>
      <c r="F29" s="56">
        <f t="shared" si="6"/>
        <v>0</v>
      </c>
      <c r="G29" s="57">
        <f t="shared" si="6"/>
        <v>0</v>
      </c>
      <c r="H29" s="58"/>
      <c r="I29" s="59"/>
      <c r="J29" s="60"/>
      <c r="K29" s="60"/>
      <c r="L29" s="71"/>
    </row>
    <row r="30" spans="1:12" ht="25.5" customHeight="1">
      <c r="A30" s="26" t="s">
        <v>84</v>
      </c>
      <c r="B30" s="72" t="s">
        <v>79</v>
      </c>
      <c r="C30" s="55" t="s">
        <v>75</v>
      </c>
      <c r="D30" s="56">
        <f t="shared" si="6"/>
        <v>0</v>
      </c>
      <c r="E30" s="56">
        <f t="shared" si="6"/>
        <v>0</v>
      </c>
      <c r="F30" s="56">
        <f t="shared" si="6"/>
        <v>0</v>
      </c>
      <c r="G30" s="57">
        <f t="shared" si="6"/>
        <v>0</v>
      </c>
      <c r="H30" s="58"/>
      <c r="I30" s="59"/>
      <c r="J30" s="60"/>
      <c r="K30" s="60"/>
      <c r="L30" s="71"/>
    </row>
    <row r="31" spans="1:12" ht="15.75" customHeight="1">
      <c r="A31" s="26" t="s">
        <v>85</v>
      </c>
      <c r="B31" s="73" t="s">
        <v>56</v>
      </c>
      <c r="C31" s="55" t="s">
        <v>75</v>
      </c>
      <c r="D31" s="56">
        <f t="shared" si="6"/>
        <v>0</v>
      </c>
      <c r="E31" s="56">
        <f t="shared" si="6"/>
        <v>0</v>
      </c>
      <c r="F31" s="56">
        <f t="shared" si="6"/>
        <v>0</v>
      </c>
      <c r="G31" s="57">
        <f t="shared" si="6"/>
        <v>0</v>
      </c>
      <c r="H31" s="58"/>
      <c r="I31" s="67"/>
      <c r="J31" s="68"/>
      <c r="K31" s="68"/>
      <c r="L31" s="69"/>
    </row>
    <row r="32" spans="1:12" ht="21" customHeight="1">
      <c r="A32" s="26" t="s">
        <v>86</v>
      </c>
      <c r="B32" s="73" t="s">
        <v>58</v>
      </c>
      <c r="C32" s="55" t="s">
        <v>75</v>
      </c>
      <c r="D32" s="56">
        <f t="shared" si="6"/>
        <v>0</v>
      </c>
      <c r="E32" s="56">
        <f t="shared" si="6"/>
        <v>0</v>
      </c>
      <c r="F32" s="56">
        <f t="shared" si="6"/>
        <v>0</v>
      </c>
      <c r="G32" s="57">
        <f t="shared" si="6"/>
        <v>0</v>
      </c>
      <c r="H32" s="58"/>
      <c r="I32" s="67"/>
      <c r="J32" s="68"/>
      <c r="K32" s="68"/>
      <c r="L32" s="69"/>
    </row>
    <row r="33" spans="1:12" ht="27" customHeight="1">
      <c r="A33" s="26" t="s">
        <v>87</v>
      </c>
      <c r="B33" s="54" t="s">
        <v>88</v>
      </c>
      <c r="C33" s="55" t="s">
        <v>75</v>
      </c>
      <c r="D33" s="56">
        <f>D24</f>
        <v>31.217231999999999</v>
      </c>
      <c r="E33" s="56">
        <f t="shared" ref="E33:G33" si="7">E24</f>
        <v>31.594512000000005</v>
      </c>
      <c r="F33" s="56">
        <f t="shared" si="7"/>
        <v>32.253291228000002</v>
      </c>
      <c r="G33" s="56">
        <f t="shared" si="7"/>
        <v>40.658532000000001</v>
      </c>
      <c r="H33" s="58"/>
      <c r="I33" s="59">
        <f>I24</f>
        <v>31.217231999999999</v>
      </c>
      <c r="J33" s="59">
        <f>J24</f>
        <v>31.594512000000005</v>
      </c>
      <c r="K33" s="60">
        <f>K9/500*1000</f>
        <v>32.253291228000002</v>
      </c>
      <c r="L33" s="60">
        <f>L9/500*1000</f>
        <v>40.658532000000001</v>
      </c>
    </row>
    <row r="34" spans="1:12" ht="29.25" customHeight="1">
      <c r="A34" s="26" t="s">
        <v>89</v>
      </c>
      <c r="B34" s="54" t="s">
        <v>90</v>
      </c>
      <c r="C34" s="55" t="s">
        <v>75</v>
      </c>
      <c r="D34" s="56">
        <f t="shared" si="6"/>
        <v>0</v>
      </c>
      <c r="E34" s="56">
        <f t="shared" si="6"/>
        <v>0</v>
      </c>
      <c r="F34" s="56">
        <f t="shared" si="6"/>
        <v>0</v>
      </c>
      <c r="G34" s="57">
        <f t="shared" si="6"/>
        <v>0</v>
      </c>
      <c r="H34" s="58"/>
      <c r="I34" s="59"/>
      <c r="J34" s="60"/>
      <c r="K34" s="60"/>
      <c r="L34" s="71"/>
    </row>
    <row r="35" spans="1:12">
      <c r="A35" s="80"/>
      <c r="B35" s="81"/>
      <c r="C35" s="82"/>
      <c r="D35" s="82"/>
      <c r="E35" s="82"/>
      <c r="F35" s="82"/>
      <c r="G35" s="82"/>
      <c r="H35" s="37"/>
      <c r="I35" s="37"/>
      <c r="J35" s="37"/>
      <c r="K35" s="37"/>
      <c r="L35" s="37"/>
    </row>
    <row r="36" spans="1:12">
      <c r="A36" s="169" t="s">
        <v>91</v>
      </c>
      <c r="B36" s="169"/>
      <c r="C36" s="170"/>
      <c r="D36" s="170"/>
      <c r="E36" s="83"/>
      <c r="F36" s="83"/>
      <c r="G36" s="83"/>
      <c r="H36" s="37"/>
      <c r="I36" s="37"/>
      <c r="J36" s="37"/>
      <c r="K36" s="37"/>
      <c r="L36" s="37"/>
    </row>
    <row r="37" spans="1:12">
      <c r="A37" s="84"/>
      <c r="B37" s="85"/>
      <c r="C37" s="86"/>
      <c r="D37" s="86"/>
      <c r="E37" s="86"/>
      <c r="F37" s="86"/>
      <c r="G37" s="86"/>
      <c r="H37" s="37"/>
      <c r="I37" s="37"/>
      <c r="J37" s="37"/>
      <c r="K37" s="37"/>
      <c r="L37" s="37"/>
    </row>
    <row r="38" spans="1:12" ht="23.25" customHeight="1">
      <c r="A38" s="171" t="s">
        <v>92</v>
      </c>
      <c r="B38" s="171"/>
      <c r="C38" s="170"/>
      <c r="D38" s="170"/>
      <c r="E38" s="87"/>
      <c r="F38" s="87"/>
      <c r="G38" s="87"/>
      <c r="H38" s="37"/>
      <c r="I38" s="37"/>
      <c r="J38" s="37"/>
      <c r="K38" s="37"/>
      <c r="L38" s="37"/>
    </row>
  </sheetData>
  <mergeCells count="9">
    <mergeCell ref="I6:L6"/>
    <mergeCell ref="A36:B36"/>
    <mergeCell ref="C36:D36"/>
    <mergeCell ref="A38:B38"/>
    <mergeCell ref="C38:D38"/>
    <mergeCell ref="A6:A7"/>
    <mergeCell ref="B6:B7"/>
    <mergeCell ref="C6:C7"/>
    <mergeCell ref="D6:G6"/>
  </mergeCells>
  <dataValidations count="1">
    <dataValidation type="decimal" allowBlank="1" showInputMessage="1" showErrorMessage="1" sqref="D9:L22 D34:G34 D24:H33 I24:L34">
      <formula1>-1000000000</formula1>
      <formula2>1000000000</formula2>
    </dataValidation>
  </dataValidations>
  <pageMargins left="0.7" right="0.7" top="0.75" bottom="0.75" header="0.3" footer="0.3"/>
  <pageSetup paperSize="9" scale="71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Титульный</vt:lpstr>
      <vt:lpstr>Справочник ГТП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I квартал</vt:lpstr>
      <vt:lpstr>II квартал </vt:lpstr>
      <vt:lpstr>III квартал </vt:lpstr>
      <vt:lpstr>IV квартал  </vt:lpstr>
      <vt:lpstr>Год</vt:lpstr>
      <vt:lpstr>Ф9</vt:lpstr>
      <vt:lpstr>Ф10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2024-03-29T04:20:38Z</dcterms:modified>
</cp:coreProperties>
</file>