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<sst xmlns="http://schemas.openxmlformats.org/spreadsheetml/2006/main" count="308" uniqueCount="129">
  <si>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</si>
  <si>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</si>
  <si>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</si>
  <si>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</si>
  <si>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</si>
  <si>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</si>
  <si>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</si>
  <si>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</si>
  <si>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</si>
  <si>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</si>
  <si>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</si>
  <si>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</si>
  <si>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</si>
  <si>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</si>
  <si>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</si>
  <si>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</si>
  <si>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</si>
  <si>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</si>
  <si>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</si>
  <si>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</si>
  <si>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</si>
  <si>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</si>
  <si>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</si>
  <si>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</si>
  <si>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</si>
  <si>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</si>
  <si>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</si>
  <si>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</si>
  <si>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</si>
  <si>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</si>
  <si>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</si>
  <si>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</si>
  <si>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</si>
  <si>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</si>
  <si>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</si>
  <si>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</si>
  <si>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</si>
  <si>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</si>
  <si>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</si>
  <si>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</si>
  <si>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</si>
  <si>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</si>
  <si>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</si>
  <si>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</si>
  <si>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</si>
  <si>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</si>
  <si>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</si>
  <si>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</si>
  <si>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</si>
  <si>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</si>
  <si>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</si>
  <si>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</si>
  <si>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</si>
  <si>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</si>
  <si>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</si>
  <si>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</si>
  <si>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</si>
  <si>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</si>
  <si>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</si>
  <si>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</si>
  <si>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</si>
  <si>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</si>
  <si>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</si>
  <si>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</si>
  <si>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</si>
  <si>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</si>
  <si>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</si>
  <si>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</si>
  <si>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</si>
  <si>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</si>
  <si>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</si>
  <si>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</si>
  <si>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</si>
  <si>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</si>
  <si>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</si>
  <si>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</si>
  <si>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</si>
  <si>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</si>
  <si>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</si>
  <si>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</si>
  <si>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</si>
  <si>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</si>
  <si>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</si>
  <si>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</si>
  <si>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</si>
  <si>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</si>
  <si>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</si>
  <si>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</si>
  <si>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</si>
  <si>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</si>
  <si>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</si>
  <si>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</si>
  <si>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</si>
  <si>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</si>
  <si>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</si>
  <si>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</si>
  <si>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</si>
  <si>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</si>
  <si>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</si>
  <si>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</si>
  <si>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</si>
  <si>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</si>
  <si>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</si>
  <si>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</si>
  <si>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</si>
  <si>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</si>
  <si>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</si>
  <si>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</si>
  <si>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</si>
  <si>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</si>
  <si>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</si>
  <si>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</si>
  <si>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</si>
  <si>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</si>
  <si>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</si>
  <si>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</si>
  <si>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</si>
  <si>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</si>
  <si>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</si>
  <si>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</si>
  <si>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</si>
  <si>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</si>
  <si>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</si>
  <si>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</si>
  <si>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</si>
  <si>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</si>
  <si>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</si>
  <si>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октябрь 2017г.</t>
  </si>
  <si>
    <t>Раздел III. Продажа электрической энергии и мощности за октябрь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</si>
</sst>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zoomScalePageLayoutView="0" workbookViewId="0" topLeftCell="C22">
      <selection activeCell="Q32" sqref="Q32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6"/>
      <c r="E11" s="86"/>
      <c r="F11" s="86"/>
      <c r="G11" s="86"/>
      <c r="H11" s="86"/>
      <c r="I11" s="86"/>
      <c r="J11" s="86"/>
      <c r="K11" s="86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7" t="s">
        <v>2</v>
      </c>
      <c r="E12" s="87" t="s">
        <v>3</v>
      </c>
      <c r="F12" s="87" t="s">
        <v>4</v>
      </c>
      <c r="G12" s="87"/>
      <c r="H12" s="87"/>
      <c r="I12" s="87"/>
      <c r="J12" s="87"/>
      <c r="K12" s="87"/>
      <c r="L12" s="88"/>
      <c r="M12" s="89" t="s">
        <v>5</v>
      </c>
      <c r="N12" s="87"/>
      <c r="O12" s="87"/>
      <c r="P12" s="87"/>
      <c r="Q12" s="87"/>
      <c r="R12" s="87"/>
      <c r="S12" s="88"/>
      <c r="T12" s="89" t="s">
        <v>6</v>
      </c>
      <c r="U12" s="87"/>
      <c r="V12" s="87"/>
      <c r="W12" s="87"/>
      <c r="X12" s="87"/>
      <c r="Y12" s="87"/>
      <c r="Z12" s="88"/>
      <c r="AA12" s="89" t="s">
        <v>7</v>
      </c>
      <c r="AB12" s="87"/>
      <c r="AC12" s="87"/>
      <c r="AD12" s="87"/>
      <c r="AE12" s="87"/>
      <c r="AF12" s="87"/>
      <c r="AG12" s="88"/>
      <c r="AH12" s="89" t="s">
        <v>8</v>
      </c>
      <c r="AI12" s="87"/>
      <c r="AJ12" s="87"/>
      <c r="AK12" s="87"/>
      <c r="AL12" s="87"/>
      <c r="AM12" s="87"/>
      <c r="AN12" s="88"/>
      <c r="AO12" s="89" t="s">
        <v>9</v>
      </c>
      <c r="AP12" s="87"/>
      <c r="AQ12" s="87"/>
      <c r="AR12" s="87"/>
      <c r="AS12" s="87"/>
      <c r="AT12" s="87"/>
      <c r="AU12" s="88"/>
      <c r="AV12" s="89" t="s">
        <v>10</v>
      </c>
      <c r="AW12" s="87"/>
      <c r="AX12" s="87"/>
      <c r="AY12" s="87"/>
      <c r="AZ12" s="87"/>
      <c r="BA12" s="87"/>
      <c r="BB12" s="88"/>
      <c r="BC12" s="89" t="s">
        <v>11</v>
      </c>
      <c r="BD12" s="87"/>
      <c r="BE12" s="87"/>
      <c r="BF12" s="87"/>
      <c r="BG12" s="87"/>
      <c r="BH12" s="87"/>
      <c r="BI12" s="88"/>
      <c r="BJ12" s="89" t="s">
        <v>12</v>
      </c>
      <c r="BK12" s="87"/>
      <c r="BL12" s="87"/>
      <c r="BM12" s="87"/>
      <c r="BN12" s="87"/>
      <c r="BO12" s="87"/>
      <c r="BP12" s="88"/>
      <c r="BQ12" s="89" t="s">
        <v>13</v>
      </c>
      <c r="BR12" s="87"/>
      <c r="BS12" s="87"/>
      <c r="BT12" s="87"/>
      <c r="BU12" s="87"/>
      <c r="BV12" s="87"/>
      <c r="BW12" s="88"/>
      <c r="BX12" s="90" t="s">
        <v>14</v>
      </c>
      <c r="BY12" s="87"/>
      <c r="BZ12" s="87"/>
      <c r="CA12" s="87"/>
      <c r="CB12" s="87"/>
      <c r="CC12" s="87"/>
      <c r="CD12" s="88"/>
      <c r="CE12" s="90" t="s">
        <v>15</v>
      </c>
      <c r="CF12" s="87"/>
      <c r="CG12" s="87"/>
      <c r="CH12" s="87"/>
      <c r="CI12" s="87"/>
      <c r="CJ12" s="87"/>
      <c r="CK12" s="91"/>
    </row>
    <row r="13" spans="3:89" ht="15" customHeight="1">
      <c r="C13" s="5"/>
      <c r="D13" s="87"/>
      <c r="E13" s="87"/>
      <c r="F13" s="87" t="s">
        <v>16</v>
      </c>
      <c r="G13" s="87" t="s">
        <v>17</v>
      </c>
      <c r="H13" s="87"/>
      <c r="I13" s="87"/>
      <c r="J13" s="87"/>
      <c r="K13" s="87"/>
      <c r="L13" s="88"/>
      <c r="M13" s="89" t="s">
        <v>16</v>
      </c>
      <c r="N13" s="87" t="s">
        <v>17</v>
      </c>
      <c r="O13" s="87"/>
      <c r="P13" s="87"/>
      <c r="Q13" s="87"/>
      <c r="R13" s="87"/>
      <c r="S13" s="88"/>
      <c r="T13" s="89" t="s">
        <v>16</v>
      </c>
      <c r="U13" s="87" t="s">
        <v>17</v>
      </c>
      <c r="V13" s="87"/>
      <c r="W13" s="87"/>
      <c r="X13" s="87"/>
      <c r="Y13" s="87"/>
      <c r="Z13" s="88"/>
      <c r="AA13" s="89" t="s">
        <v>16</v>
      </c>
      <c r="AB13" s="87" t="s">
        <v>17</v>
      </c>
      <c r="AC13" s="87"/>
      <c r="AD13" s="87"/>
      <c r="AE13" s="87"/>
      <c r="AF13" s="87"/>
      <c r="AG13" s="88"/>
      <c r="AH13" s="89" t="s">
        <v>16</v>
      </c>
      <c r="AI13" s="87" t="s">
        <v>17</v>
      </c>
      <c r="AJ13" s="87"/>
      <c r="AK13" s="87"/>
      <c r="AL13" s="87"/>
      <c r="AM13" s="87"/>
      <c r="AN13" s="88"/>
      <c r="AO13" s="89" t="s">
        <v>16</v>
      </c>
      <c r="AP13" s="87" t="s">
        <v>17</v>
      </c>
      <c r="AQ13" s="87"/>
      <c r="AR13" s="87"/>
      <c r="AS13" s="87"/>
      <c r="AT13" s="87"/>
      <c r="AU13" s="88"/>
      <c r="AV13" s="89" t="s">
        <v>16</v>
      </c>
      <c r="AW13" s="87" t="s">
        <v>17</v>
      </c>
      <c r="AX13" s="87"/>
      <c r="AY13" s="87"/>
      <c r="AZ13" s="87"/>
      <c r="BA13" s="87"/>
      <c r="BB13" s="88"/>
      <c r="BC13" s="89" t="s">
        <v>16</v>
      </c>
      <c r="BD13" s="87" t="s">
        <v>17</v>
      </c>
      <c r="BE13" s="87"/>
      <c r="BF13" s="87"/>
      <c r="BG13" s="87"/>
      <c r="BH13" s="87"/>
      <c r="BI13" s="88"/>
      <c r="BJ13" s="89" t="s">
        <v>16</v>
      </c>
      <c r="BK13" s="87" t="s">
        <v>17</v>
      </c>
      <c r="BL13" s="87"/>
      <c r="BM13" s="87"/>
      <c r="BN13" s="87"/>
      <c r="BO13" s="87"/>
      <c r="BP13" s="88"/>
      <c r="BQ13" s="89" t="s">
        <v>16</v>
      </c>
      <c r="BR13" s="87" t="s">
        <v>17</v>
      </c>
      <c r="BS13" s="87"/>
      <c r="BT13" s="87"/>
      <c r="BU13" s="87"/>
      <c r="BV13" s="87"/>
      <c r="BW13" s="88"/>
      <c r="BX13" s="90" t="s">
        <v>16</v>
      </c>
      <c r="BY13" s="87" t="s">
        <v>17</v>
      </c>
      <c r="BZ13" s="87"/>
      <c r="CA13" s="87"/>
      <c r="CB13" s="87"/>
      <c r="CC13" s="87"/>
      <c r="CD13" s="88"/>
      <c r="CE13" s="90" t="s">
        <v>16</v>
      </c>
      <c r="CF13" s="87" t="s">
        <v>17</v>
      </c>
      <c r="CG13" s="87"/>
      <c r="CH13" s="87"/>
      <c r="CI13" s="87"/>
      <c r="CJ13" s="87"/>
      <c r="CK13" s="91"/>
    </row>
    <row r="14" spans="3:89" ht="15" customHeight="1">
      <c r="C14" s="5"/>
      <c r="D14" s="87"/>
      <c r="E14" s="87"/>
      <c r="F14" s="92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3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3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3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3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3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3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3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3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3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4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0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0.512</v>
      </c>
      <c r="G25" s="23"/>
      <c r="H25" s="23"/>
      <c r="I25" s="23"/>
      <c r="J25" s="23">
        <v>0.512</v>
      </c>
      <c r="K25" s="23"/>
      <c r="L25" s="24"/>
      <c r="M25" s="25">
        <f>P25+Q25</f>
        <v>3.1667</v>
      </c>
      <c r="N25" s="23"/>
      <c r="O25" s="23"/>
      <c r="P25" s="23"/>
      <c r="Q25" s="23">
        <v>3.1667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3766.0268</v>
      </c>
      <c r="G28" s="23"/>
      <c r="H28" s="23"/>
      <c r="I28" s="23"/>
      <c r="J28" s="23">
        <v>3766.0268</v>
      </c>
      <c r="K28" s="23"/>
      <c r="L28" s="24"/>
      <c r="M28" s="25">
        <f>P28+Q28</f>
        <v>23290.5355</v>
      </c>
      <c r="N28" s="23"/>
      <c r="O28" s="23"/>
      <c r="P28" s="23"/>
      <c r="Q28" s="23">
        <v>23290.5355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38.342</v>
      </c>
      <c r="G29" s="23"/>
      <c r="H29" s="23"/>
      <c r="I29" s="23"/>
      <c r="J29" s="23">
        <v>38.342</v>
      </c>
      <c r="K29" s="23"/>
      <c r="L29" s="24"/>
      <c r="M29" s="25">
        <f>Q29</f>
        <v>237.1453</v>
      </c>
      <c r="N29" s="23"/>
      <c r="O29" s="23"/>
      <c r="P29" s="23"/>
      <c r="Q29" s="23">
        <v>237.1453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4905.7164</v>
      </c>
      <c r="G30" s="23"/>
      <c r="H30" s="23"/>
      <c r="I30" s="23"/>
      <c r="J30" s="23">
        <v>4905.7164</v>
      </c>
      <c r="K30" s="23"/>
      <c r="L30" s="24"/>
      <c r="M30" s="25">
        <f>P30+Q30</f>
        <v>30341.8986</v>
      </c>
      <c r="N30" s="23"/>
      <c r="O30" s="23"/>
      <c r="P30" s="23"/>
      <c r="Q30" s="23">
        <v>30341.8986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8710.5972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8710.5972</v>
      </c>
      <c r="K49" s="38">
        <f t="shared" si="0"/>
        <v>0</v>
      </c>
      <c r="L49" s="39">
        <f t="shared" si="0"/>
        <v>0</v>
      </c>
      <c r="M49" s="40">
        <f t="shared" si="0"/>
        <v>53872.746100000004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53872.746100000004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10">
      <pane xSplit="28455" topLeftCell="S1" activePane="topLeft" state="split"/>
      <selection pane="topLeft" activeCell="P34" sqref="P34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6"/>
      <c r="E11" s="86"/>
      <c r="F11" s="86"/>
      <c r="G11" s="86"/>
      <c r="H11" s="86"/>
      <c r="I11" s="102"/>
      <c r="J11" s="102"/>
      <c r="K11" s="102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7" t="s">
        <v>2</v>
      </c>
      <c r="E12" s="87" t="s">
        <v>3</v>
      </c>
      <c r="F12" s="95" t="s">
        <v>38</v>
      </c>
      <c r="G12" s="95" t="s">
        <v>39</v>
      </c>
      <c r="H12" s="95" t="s">
        <v>40</v>
      </c>
      <c r="I12" s="95" t="s">
        <v>41</v>
      </c>
      <c r="J12" s="95" t="s">
        <v>42</v>
      </c>
      <c r="K12" s="97" t="s">
        <v>43</v>
      </c>
      <c r="L12" s="99" t="s">
        <v>44</v>
      </c>
      <c r="M12" s="95"/>
      <c r="N12" s="97"/>
      <c r="O12" s="99" t="s">
        <v>45</v>
      </c>
      <c r="P12" s="95"/>
      <c r="Q12" s="97"/>
      <c r="R12" s="100" t="s">
        <v>46</v>
      </c>
      <c r="S12" s="95"/>
      <c r="T12" s="101"/>
    </row>
    <row r="13" spans="3:20" ht="22.5">
      <c r="C13" s="5"/>
      <c r="D13" s="87"/>
      <c r="E13" s="87"/>
      <c r="F13" s="95"/>
      <c r="G13" s="96"/>
      <c r="H13" s="96"/>
      <c r="I13" s="96"/>
      <c r="J13" s="96"/>
      <c r="K13" s="98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Q15">F18+F21+F30+F35</f>
        <v>8744.931409</v>
      </c>
      <c r="G15" s="52">
        <f t="shared" si="0"/>
        <v>18940.08792</v>
      </c>
      <c r="H15" s="52">
        <f t="shared" si="0"/>
        <v>16050.922110000001</v>
      </c>
      <c r="I15" s="52">
        <f t="shared" si="0"/>
        <v>3287.077467</v>
      </c>
      <c r="J15" s="52">
        <f t="shared" si="0"/>
        <v>8212.38904</v>
      </c>
      <c r="K15" s="52">
        <f t="shared" si="0"/>
        <v>6959.65163</v>
      </c>
      <c r="L15" s="52">
        <f t="shared" si="0"/>
        <v>1698.130818</v>
      </c>
      <c r="M15" s="52">
        <f t="shared" si="0"/>
        <v>0</v>
      </c>
      <c r="N15" s="52">
        <f t="shared" si="0"/>
        <v>3759.7230240000004</v>
      </c>
      <c r="O15" s="52">
        <f t="shared" si="0"/>
        <v>1971.7618100000002</v>
      </c>
      <c r="P15" s="52">
        <f t="shared" si="0"/>
        <v>0</v>
      </c>
      <c r="Q15" s="52">
        <f t="shared" si="0"/>
        <v>8755.93717</v>
      </c>
      <c r="R15" s="52">
        <f>R18+R21+R30+R35</f>
        <v>1670.9847</v>
      </c>
      <c r="S15" s="52">
        <f>S18+S21+S30+S35</f>
        <v>0</v>
      </c>
      <c r="T15" s="52">
        <f>T18+T21+T30+T35</f>
        <v>7420.285879999999</v>
      </c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4599.5868</v>
      </c>
      <c r="G18" s="23">
        <v>11510.7457</v>
      </c>
      <c r="H18" s="23">
        <v>9754.8693</v>
      </c>
      <c r="I18" s="23">
        <v>2370.8054</v>
      </c>
      <c r="J18" s="23">
        <v>6351.4053</v>
      </c>
      <c r="K18" s="24">
        <v>5382.5468</v>
      </c>
      <c r="L18" s="25">
        <v>675.3523</v>
      </c>
      <c r="M18" s="23">
        <v>0</v>
      </c>
      <c r="N18" s="24">
        <v>1553.429</v>
      </c>
      <c r="O18" s="25">
        <v>918.4792</v>
      </c>
      <c r="P18" s="23">
        <v>0</v>
      </c>
      <c r="Q18" s="24">
        <v>4240.8613</v>
      </c>
      <c r="R18" s="26">
        <v>778.3722</v>
      </c>
      <c r="S18" s="23">
        <v>0</v>
      </c>
      <c r="T18" s="27">
        <v>3593.9503</v>
      </c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3384.0312</v>
      </c>
      <c r="G21" s="23">
        <v>5659.9587</v>
      </c>
      <c r="H21" s="23">
        <v>4796.5752</v>
      </c>
      <c r="I21" s="23">
        <v>732.3851</v>
      </c>
      <c r="J21" s="23">
        <v>1381.9723</v>
      </c>
      <c r="K21" s="24">
        <v>1171.163</v>
      </c>
      <c r="L21" s="25">
        <v>819.435</v>
      </c>
      <c r="M21" s="23">
        <v>0</v>
      </c>
      <c r="N21" s="24">
        <v>1832.2111</v>
      </c>
      <c r="O21" s="25">
        <v>778.4633</v>
      </c>
      <c r="P21" s="23">
        <v>0</v>
      </c>
      <c r="Q21" s="24">
        <v>3499.5231</v>
      </c>
      <c r="R21" s="26">
        <v>659.7147</v>
      </c>
      <c r="S21" s="23">
        <v>0</v>
      </c>
      <c r="T21" s="27">
        <v>2965.6976</v>
      </c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64.325809</v>
      </c>
      <c r="G30" s="52">
        <f aca="true" t="shared" si="1" ref="G30:T30">G31+G32</f>
        <v>114.63112000000001</v>
      </c>
      <c r="H30" s="52">
        <f t="shared" si="1"/>
        <v>97.14500999999998</v>
      </c>
      <c r="I30" s="52">
        <f t="shared" si="1"/>
        <v>8.706767000000001</v>
      </c>
      <c r="J30" s="52">
        <f t="shared" si="1"/>
        <v>9.528540000000003</v>
      </c>
      <c r="K30" s="52">
        <f t="shared" si="1"/>
        <v>8.075029999999998</v>
      </c>
      <c r="L30" s="52">
        <f t="shared" si="1"/>
        <v>28.697817999999998</v>
      </c>
      <c r="M30" s="52">
        <f t="shared" si="1"/>
        <v>0</v>
      </c>
      <c r="N30" s="52">
        <f t="shared" si="1"/>
        <v>26.921224</v>
      </c>
      <c r="O30" s="52">
        <f t="shared" si="1"/>
        <v>37.30121</v>
      </c>
      <c r="P30" s="52">
        <f t="shared" si="1"/>
        <v>0</v>
      </c>
      <c r="Q30" s="52">
        <f t="shared" si="1"/>
        <v>67.80137</v>
      </c>
      <c r="R30" s="52">
        <f t="shared" si="1"/>
        <v>31.611199999999997</v>
      </c>
      <c r="S30" s="52">
        <f t="shared" si="1"/>
        <v>0</v>
      </c>
      <c r="T30" s="52">
        <f t="shared" si="1"/>
        <v>57.45878</v>
      </c>
    </row>
    <row r="31" spans="3:20" ht="11.25">
      <c r="C31" s="5"/>
      <c r="D31" s="51" t="s">
        <v>124</v>
      </c>
      <c r="E31" s="45"/>
      <c r="F31" s="52">
        <f>35911.232/1000</f>
        <v>35.911232000000005</v>
      </c>
      <c r="G31" s="85">
        <f>64922.62/1000</f>
        <v>64.92262000000001</v>
      </c>
      <c r="H31" s="85">
        <f>55019.17/1000</f>
        <v>55.019169999999995</v>
      </c>
      <c r="I31" s="52">
        <f>-8550.228/1000</f>
        <v>-8.550227999999999</v>
      </c>
      <c r="J31" s="85">
        <f>-22914.61/1000</f>
        <v>-22.91461</v>
      </c>
      <c r="K31" s="85">
        <f>-19419.16/1000</f>
        <v>-19.41916</v>
      </c>
      <c r="L31" s="25">
        <f>24483.618/1000</f>
        <v>24.483618</v>
      </c>
      <c r="M31" s="23">
        <v>0</v>
      </c>
      <c r="N31" s="24">
        <f>19977.842/1000</f>
        <v>19.977842</v>
      </c>
      <c r="O31" s="25">
        <f>33297.72/1000</f>
        <v>33.29772</v>
      </c>
      <c r="P31" s="23">
        <v>0</v>
      </c>
      <c r="Q31" s="23">
        <f>54539.51/1000</f>
        <v>54.53951</v>
      </c>
      <c r="R31" s="26">
        <f>28218.41/1000</f>
        <v>28.21841</v>
      </c>
      <c r="S31" s="23">
        <v>0</v>
      </c>
      <c r="T31" s="23">
        <f>46219.92/1000</f>
        <v>46.219919999999995</v>
      </c>
    </row>
    <row r="32" spans="3:20" ht="11.25">
      <c r="C32" s="5"/>
      <c r="D32" s="51" t="s">
        <v>125</v>
      </c>
      <c r="E32" s="45"/>
      <c r="F32" s="52">
        <f>28414.577/1000</f>
        <v>28.414577</v>
      </c>
      <c r="G32" s="85">
        <f>49708.5/1000</f>
        <v>49.7085</v>
      </c>
      <c r="H32" s="85">
        <f>42125.84/1000</f>
        <v>42.12584</v>
      </c>
      <c r="I32" s="52">
        <f>17256.995/1000</f>
        <v>17.256995</v>
      </c>
      <c r="J32" s="23">
        <f>32443.15/1000</f>
        <v>32.44315</v>
      </c>
      <c r="K32" s="23">
        <f>27494.19/1000</f>
        <v>27.49419</v>
      </c>
      <c r="L32" s="25">
        <f>4214.2/1000</f>
        <v>4.2142</v>
      </c>
      <c r="M32" s="23">
        <v>0</v>
      </c>
      <c r="N32" s="24">
        <f>6943.382/1000</f>
        <v>6.943382</v>
      </c>
      <c r="O32" s="25">
        <f>4003.49/1000</f>
        <v>4.00349</v>
      </c>
      <c r="P32" s="23">
        <v>0</v>
      </c>
      <c r="Q32" s="23">
        <f>13261.86/1000</f>
        <v>13.26186</v>
      </c>
      <c r="R32" s="26">
        <f>3392.79/1000</f>
        <v>3.3927899999999998</v>
      </c>
      <c r="S32" s="23">
        <v>0</v>
      </c>
      <c r="T32" s="23">
        <f>11238.86/1000</f>
        <v>11.23886</v>
      </c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696.9876</v>
      </c>
      <c r="G35" s="29">
        <v>1654.7524</v>
      </c>
      <c r="H35" s="29">
        <v>1402.3326</v>
      </c>
      <c r="I35" s="29">
        <v>175.1802</v>
      </c>
      <c r="J35" s="29">
        <v>469.4829</v>
      </c>
      <c r="K35" s="30">
        <v>397.8668</v>
      </c>
      <c r="L35" s="31">
        <v>174.6457</v>
      </c>
      <c r="M35" s="29">
        <v>0</v>
      </c>
      <c r="N35" s="30">
        <v>347.1617</v>
      </c>
      <c r="O35" s="31">
        <v>237.5181</v>
      </c>
      <c r="P35" s="29">
        <v>0</v>
      </c>
      <c r="Q35" s="30">
        <v>947.7514</v>
      </c>
      <c r="R35" s="32">
        <v>201.2866</v>
      </c>
      <c r="S35" s="29">
        <v>0</v>
      </c>
      <c r="T35" s="33">
        <v>803.1792</v>
      </c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  <mergeCell ref="L12:N12"/>
    <mergeCell ref="O12:Q12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PageLayoutView="0" workbookViewId="0" topLeftCell="C7">
      <selection activeCell="G25" sqref="G25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17455.5287</v>
      </c>
      <c r="G13" s="76">
        <f>G14+G15+G18+G19+G20+G21+G23+G24+G25+G26</f>
        <v>82509.9284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17455.5287</v>
      </c>
      <c r="G25" s="78">
        <v>82509.9284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2017-11-08T11:07:58Z</dcterms:modified>
  <cp:category/>
  <cp:version/>
  <cp:contentType/>
  <cp:contentStatus/>
</cp:coreProperties>
</file>