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<sst xmlns="http://schemas.openxmlformats.org/spreadsheetml/2006/main" count="308" uniqueCount="129">
  <si>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</si>
  <si>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</si>
  <si>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</si>
  <si>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</si>
  <si>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</si>
  <si>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</si>
  <si>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</si>
  <si>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</si>
  <si>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</si>
  <si>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</si>
  <si>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</si>
  <si>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</si>
  <si>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</si>
  <si>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</si>
  <si>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</si>
  <si>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</si>
  <si>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</si>
  <si>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</si>
  <si>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</si>
  <si>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</si>
  <si>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</si>
  <si>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</si>
  <si>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</si>
  <si>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</si>
  <si>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</si>
  <si>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</si>
  <si>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</si>
  <si>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</si>
  <si>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</si>
  <si>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</si>
  <si>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</si>
  <si>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</si>
  <si>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</si>
  <si>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</si>
  <si>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</si>
  <si>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</si>
  <si>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</si>
  <si>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</si>
  <si>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</si>
  <si>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</si>
  <si>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</si>
  <si>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</si>
  <si>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</si>
  <si>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</si>
  <si>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</si>
  <si>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</si>
  <si>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</si>
  <si>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</si>
  <si>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</si>
  <si>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</si>
  <si>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</si>
  <si>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</si>
  <si>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</si>
  <si>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</si>
  <si>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</si>
  <si>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</si>
  <si>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</si>
  <si>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</si>
  <si>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</si>
  <si>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</si>
  <si>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</si>
  <si>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</si>
  <si>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</si>
  <si>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</si>
  <si>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</si>
  <si>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</si>
  <si>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</si>
  <si>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</si>
  <si>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</si>
  <si>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</si>
  <si>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</si>
  <si>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</si>
  <si>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</si>
  <si>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</si>
  <si>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</si>
  <si>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</si>
  <si>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</si>
  <si>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</si>
  <si>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</si>
  <si>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</si>
  <si>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</si>
  <si>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</si>
  <si>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</si>
  <si>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</si>
  <si>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</si>
  <si>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</si>
  <si>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</si>
  <si>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</si>
  <si>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</si>
  <si>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</si>
  <si>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</si>
  <si>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</si>
  <si>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</si>
  <si>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</si>
  <si>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</si>
  <si>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</si>
  <si>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</si>
  <si>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</si>
  <si>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</si>
  <si>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</si>
  <si>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</si>
  <si>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</si>
  <si>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</si>
  <si>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</si>
  <si>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</si>
  <si>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</si>
  <si>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</si>
  <si>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</si>
  <si>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</si>
  <si>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</si>
  <si>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</si>
  <si>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</si>
  <si>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</si>
  <si>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</si>
  <si>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</si>
  <si>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</si>
  <si>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</si>
  <si>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</si>
  <si>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</si>
  <si>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</si>
  <si>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</si>
  <si>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</si>
  <si>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</si>
  <si>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</si>
  <si>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</si>
  <si>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</si>
  <si>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</si>
  <si>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июль 2016г.</t>
  </si>
  <si>
    <t>Раздел III. Продажа электрической энергии и мощности за июль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</si>
</sst>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zoomScalePageLayoutView="0" workbookViewId="0" topLeftCell="C22">
      <selection activeCell="Q32" sqref="Q32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5"/>
      <c r="E11" s="85"/>
      <c r="F11" s="85"/>
      <c r="G11" s="85"/>
      <c r="H11" s="85"/>
      <c r="I11" s="85"/>
      <c r="J11" s="85"/>
      <c r="K11" s="85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6" t="s">
        <v>2</v>
      </c>
      <c r="E12" s="86" t="s">
        <v>3</v>
      </c>
      <c r="F12" s="86" t="s">
        <v>4</v>
      </c>
      <c r="G12" s="86"/>
      <c r="H12" s="86"/>
      <c r="I12" s="86"/>
      <c r="J12" s="86"/>
      <c r="K12" s="86"/>
      <c r="L12" s="87"/>
      <c r="M12" s="88" t="s">
        <v>5</v>
      </c>
      <c r="N12" s="86"/>
      <c r="O12" s="86"/>
      <c r="P12" s="86"/>
      <c r="Q12" s="86"/>
      <c r="R12" s="86"/>
      <c r="S12" s="87"/>
      <c r="T12" s="88" t="s">
        <v>6</v>
      </c>
      <c r="U12" s="86"/>
      <c r="V12" s="86"/>
      <c r="W12" s="86"/>
      <c r="X12" s="86"/>
      <c r="Y12" s="86"/>
      <c r="Z12" s="87"/>
      <c r="AA12" s="88" t="s">
        <v>7</v>
      </c>
      <c r="AB12" s="86"/>
      <c r="AC12" s="86"/>
      <c r="AD12" s="86"/>
      <c r="AE12" s="86"/>
      <c r="AF12" s="86"/>
      <c r="AG12" s="87"/>
      <c r="AH12" s="88" t="s">
        <v>8</v>
      </c>
      <c r="AI12" s="86"/>
      <c r="AJ12" s="86"/>
      <c r="AK12" s="86"/>
      <c r="AL12" s="86"/>
      <c r="AM12" s="86"/>
      <c r="AN12" s="87"/>
      <c r="AO12" s="88" t="s">
        <v>9</v>
      </c>
      <c r="AP12" s="86"/>
      <c r="AQ12" s="86"/>
      <c r="AR12" s="86"/>
      <c r="AS12" s="86"/>
      <c r="AT12" s="86"/>
      <c r="AU12" s="87"/>
      <c r="AV12" s="88" t="s">
        <v>10</v>
      </c>
      <c r="AW12" s="86"/>
      <c r="AX12" s="86"/>
      <c r="AY12" s="86"/>
      <c r="AZ12" s="86"/>
      <c r="BA12" s="86"/>
      <c r="BB12" s="87"/>
      <c r="BC12" s="88" t="s">
        <v>11</v>
      </c>
      <c r="BD12" s="86"/>
      <c r="BE12" s="86"/>
      <c r="BF12" s="86"/>
      <c r="BG12" s="86"/>
      <c r="BH12" s="86"/>
      <c r="BI12" s="87"/>
      <c r="BJ12" s="88" t="s">
        <v>12</v>
      </c>
      <c r="BK12" s="86"/>
      <c r="BL12" s="86"/>
      <c r="BM12" s="86"/>
      <c r="BN12" s="86"/>
      <c r="BO12" s="86"/>
      <c r="BP12" s="87"/>
      <c r="BQ12" s="88" t="s">
        <v>13</v>
      </c>
      <c r="BR12" s="86"/>
      <c r="BS12" s="86"/>
      <c r="BT12" s="86"/>
      <c r="BU12" s="86"/>
      <c r="BV12" s="86"/>
      <c r="BW12" s="87"/>
      <c r="BX12" s="89" t="s">
        <v>14</v>
      </c>
      <c r="BY12" s="86"/>
      <c r="BZ12" s="86"/>
      <c r="CA12" s="86"/>
      <c r="CB12" s="86"/>
      <c r="CC12" s="86"/>
      <c r="CD12" s="87"/>
      <c r="CE12" s="89" t="s">
        <v>15</v>
      </c>
      <c r="CF12" s="86"/>
      <c r="CG12" s="86"/>
      <c r="CH12" s="86"/>
      <c r="CI12" s="86"/>
      <c r="CJ12" s="86"/>
      <c r="CK12" s="90"/>
    </row>
    <row r="13" spans="3:89" ht="15" customHeight="1">
      <c r="C13" s="5"/>
      <c r="D13" s="86"/>
      <c r="E13" s="86"/>
      <c r="F13" s="86" t="s">
        <v>16</v>
      </c>
      <c r="G13" s="86" t="s">
        <v>17</v>
      </c>
      <c r="H13" s="86"/>
      <c r="I13" s="86"/>
      <c r="J13" s="86"/>
      <c r="K13" s="86"/>
      <c r="L13" s="87"/>
      <c r="M13" s="88" t="s">
        <v>16</v>
      </c>
      <c r="N13" s="86" t="s">
        <v>17</v>
      </c>
      <c r="O13" s="86"/>
      <c r="P13" s="86"/>
      <c r="Q13" s="86"/>
      <c r="R13" s="86"/>
      <c r="S13" s="87"/>
      <c r="T13" s="88" t="s">
        <v>16</v>
      </c>
      <c r="U13" s="86" t="s">
        <v>17</v>
      </c>
      <c r="V13" s="86"/>
      <c r="W13" s="86"/>
      <c r="X13" s="86"/>
      <c r="Y13" s="86"/>
      <c r="Z13" s="87"/>
      <c r="AA13" s="88" t="s">
        <v>16</v>
      </c>
      <c r="AB13" s="86" t="s">
        <v>17</v>
      </c>
      <c r="AC13" s="86"/>
      <c r="AD13" s="86"/>
      <c r="AE13" s="86"/>
      <c r="AF13" s="86"/>
      <c r="AG13" s="87"/>
      <c r="AH13" s="88" t="s">
        <v>16</v>
      </c>
      <c r="AI13" s="86" t="s">
        <v>17</v>
      </c>
      <c r="AJ13" s="86"/>
      <c r="AK13" s="86"/>
      <c r="AL13" s="86"/>
      <c r="AM13" s="86"/>
      <c r="AN13" s="87"/>
      <c r="AO13" s="88" t="s">
        <v>16</v>
      </c>
      <c r="AP13" s="86" t="s">
        <v>17</v>
      </c>
      <c r="AQ13" s="86"/>
      <c r="AR13" s="86"/>
      <c r="AS13" s="86"/>
      <c r="AT13" s="86"/>
      <c r="AU13" s="87"/>
      <c r="AV13" s="88" t="s">
        <v>16</v>
      </c>
      <c r="AW13" s="86" t="s">
        <v>17</v>
      </c>
      <c r="AX13" s="86"/>
      <c r="AY13" s="86"/>
      <c r="AZ13" s="86"/>
      <c r="BA13" s="86"/>
      <c r="BB13" s="87"/>
      <c r="BC13" s="88" t="s">
        <v>16</v>
      </c>
      <c r="BD13" s="86" t="s">
        <v>17</v>
      </c>
      <c r="BE13" s="86"/>
      <c r="BF13" s="86"/>
      <c r="BG13" s="86"/>
      <c r="BH13" s="86"/>
      <c r="BI13" s="87"/>
      <c r="BJ13" s="88" t="s">
        <v>16</v>
      </c>
      <c r="BK13" s="86" t="s">
        <v>17</v>
      </c>
      <c r="BL13" s="86"/>
      <c r="BM13" s="86"/>
      <c r="BN13" s="86"/>
      <c r="BO13" s="86"/>
      <c r="BP13" s="87"/>
      <c r="BQ13" s="88" t="s">
        <v>16</v>
      </c>
      <c r="BR13" s="86" t="s">
        <v>17</v>
      </c>
      <c r="BS13" s="86"/>
      <c r="BT13" s="86"/>
      <c r="BU13" s="86"/>
      <c r="BV13" s="86"/>
      <c r="BW13" s="87"/>
      <c r="BX13" s="89" t="s">
        <v>16</v>
      </c>
      <c r="BY13" s="86" t="s">
        <v>17</v>
      </c>
      <c r="BZ13" s="86"/>
      <c r="CA13" s="86"/>
      <c r="CB13" s="86"/>
      <c r="CC13" s="86"/>
      <c r="CD13" s="87"/>
      <c r="CE13" s="89" t="s">
        <v>16</v>
      </c>
      <c r="CF13" s="86" t="s">
        <v>17</v>
      </c>
      <c r="CG13" s="86"/>
      <c r="CH13" s="86"/>
      <c r="CI13" s="86"/>
      <c r="CJ13" s="86"/>
      <c r="CK13" s="90"/>
    </row>
    <row r="14" spans="3:89" ht="15" customHeight="1">
      <c r="C14" s="5"/>
      <c r="D14" s="86"/>
      <c r="E14" s="86"/>
      <c r="F14" s="91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2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2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2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2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2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2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2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2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2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3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89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0.956</v>
      </c>
      <c r="G25" s="23"/>
      <c r="H25" s="23"/>
      <c r="I25" s="23"/>
      <c r="J25" s="23">
        <v>0.956</v>
      </c>
      <c r="K25" s="23"/>
      <c r="L25" s="24"/>
      <c r="M25" s="25">
        <f>P25+Q25</f>
        <v>6.1022</v>
      </c>
      <c r="N25" s="23"/>
      <c r="O25" s="23"/>
      <c r="P25" s="23"/>
      <c r="Q25" s="23">
        <v>6.1022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3156.045</v>
      </c>
      <c r="G28" s="23"/>
      <c r="H28" s="23"/>
      <c r="I28" s="23"/>
      <c r="J28" s="23">
        <v>3156.045</v>
      </c>
      <c r="K28" s="23"/>
      <c r="L28" s="24"/>
      <c r="M28" s="25">
        <f>P28+Q28</f>
        <v>20148.2358</v>
      </c>
      <c r="N28" s="23"/>
      <c r="O28" s="23"/>
      <c r="P28" s="23"/>
      <c r="Q28" s="23">
        <v>20148.2358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36.556</v>
      </c>
      <c r="G29" s="23"/>
      <c r="H29" s="23"/>
      <c r="I29" s="23"/>
      <c r="J29" s="23">
        <v>36.556</v>
      </c>
      <c r="K29" s="23"/>
      <c r="L29" s="24"/>
      <c r="M29" s="25">
        <f>Q29</f>
        <v>233.337</v>
      </c>
      <c r="N29" s="23"/>
      <c r="O29" s="23"/>
      <c r="P29" s="23"/>
      <c r="Q29" s="23">
        <v>233.337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2678.606</v>
      </c>
      <c r="G30" s="23"/>
      <c r="H30" s="23"/>
      <c r="I30" s="23"/>
      <c r="J30" s="23">
        <v>2678.606</v>
      </c>
      <c r="K30" s="23"/>
      <c r="L30" s="24"/>
      <c r="M30" s="25">
        <f>P30+Q30</f>
        <v>17099.473</v>
      </c>
      <c r="N30" s="23"/>
      <c r="O30" s="23"/>
      <c r="P30" s="23"/>
      <c r="Q30" s="23">
        <v>17099.473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5872.1630000000005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5872.1630000000005</v>
      </c>
      <c r="K49" s="38">
        <f t="shared" si="0"/>
        <v>0</v>
      </c>
      <c r="L49" s="39">
        <f t="shared" si="0"/>
        <v>0</v>
      </c>
      <c r="M49" s="40">
        <f t="shared" si="0"/>
        <v>37487.148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37487.148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7">
      <pane xSplit="28410" topLeftCell="S1" activePane="topLeft" state="split"/>
      <selection pane="topLeft" activeCell="F35" sqref="F35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20" width="10.710937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5"/>
      <c r="E11" s="85"/>
      <c r="F11" s="85"/>
      <c r="G11" s="85"/>
      <c r="H11" s="85"/>
      <c r="I11" s="99"/>
      <c r="J11" s="99"/>
      <c r="K11" s="99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6" t="s">
        <v>2</v>
      </c>
      <c r="E12" s="86" t="s">
        <v>3</v>
      </c>
      <c r="F12" s="95" t="s">
        <v>38</v>
      </c>
      <c r="G12" s="95" t="s">
        <v>39</v>
      </c>
      <c r="H12" s="95" t="s">
        <v>40</v>
      </c>
      <c r="I12" s="95" t="s">
        <v>41</v>
      </c>
      <c r="J12" s="95" t="s">
        <v>42</v>
      </c>
      <c r="K12" s="96" t="s">
        <v>43</v>
      </c>
      <c r="L12" s="94" t="s">
        <v>44</v>
      </c>
      <c r="M12" s="95"/>
      <c r="N12" s="96"/>
      <c r="O12" s="94" t="s">
        <v>45</v>
      </c>
      <c r="P12" s="95"/>
      <c r="Q12" s="96"/>
      <c r="R12" s="97" t="s">
        <v>46</v>
      </c>
      <c r="S12" s="95"/>
      <c r="T12" s="98"/>
    </row>
    <row r="13" spans="3:20" ht="22.5">
      <c r="C13" s="5"/>
      <c r="D13" s="86"/>
      <c r="E13" s="86"/>
      <c r="F13" s="95"/>
      <c r="G13" s="100"/>
      <c r="H13" s="100"/>
      <c r="I13" s="100"/>
      <c r="J13" s="100"/>
      <c r="K13" s="101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P15">F18+F21+F30+F35</f>
        <v>6110.365522</v>
      </c>
      <c r="G15" s="52">
        <f t="shared" si="0"/>
        <v>13078.27836</v>
      </c>
      <c r="H15" s="52">
        <f t="shared" si="0"/>
        <v>11083.28659</v>
      </c>
      <c r="I15" s="52">
        <f t="shared" si="0"/>
        <v>2661.1181579999998</v>
      </c>
      <c r="J15" s="52">
        <f t="shared" si="0"/>
        <v>6298.7626</v>
      </c>
      <c r="K15" s="52">
        <f t="shared" si="0"/>
        <v>5337.934450000001</v>
      </c>
      <c r="L15" s="52">
        <f t="shared" si="0"/>
        <v>1064.718705</v>
      </c>
      <c r="M15" s="52">
        <f t="shared" si="0"/>
        <v>2384.5287590000003</v>
      </c>
      <c r="N15" s="52">
        <f t="shared" si="0"/>
        <v>0</v>
      </c>
      <c r="O15" s="52">
        <f t="shared" si="0"/>
        <v>1237.6515499999998</v>
      </c>
      <c r="P15" s="52">
        <f t="shared" si="0"/>
        <v>5541.86411</v>
      </c>
      <c r="Q15" s="52"/>
      <c r="R15" s="52">
        <f>R18+R21+R30+R35</f>
        <v>1048.85723</v>
      </c>
      <c r="S15" s="52">
        <f>S18+S21+S30+S35</f>
        <v>4696.49501</v>
      </c>
      <c r="T15" s="52"/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3594.9714</v>
      </c>
      <c r="G18" s="23">
        <v>8596.6733</v>
      </c>
      <c r="H18" s="23">
        <v>7285.3163</v>
      </c>
      <c r="I18" s="23">
        <v>1658.4635</v>
      </c>
      <c r="J18" s="23">
        <v>4283.1079</v>
      </c>
      <c r="K18" s="24">
        <v>3629.7524</v>
      </c>
      <c r="L18" s="25">
        <v>590.2396</v>
      </c>
      <c r="M18" s="23">
        <v>1346.2683</v>
      </c>
      <c r="N18" s="24"/>
      <c r="O18" s="25">
        <v>773.1911</v>
      </c>
      <c r="P18" s="23">
        <v>3540.3743</v>
      </c>
      <c r="Q18" s="24"/>
      <c r="R18" s="26">
        <v>655.2467</v>
      </c>
      <c r="S18" s="23">
        <v>3000.3172</v>
      </c>
      <c r="T18" s="27"/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2056.5308</v>
      </c>
      <c r="G21" s="23">
        <v>3392.3641</v>
      </c>
      <c r="H21" s="23">
        <v>2874.8848</v>
      </c>
      <c r="I21" s="23">
        <v>734.6129</v>
      </c>
      <c r="J21" s="23">
        <v>1329.6471</v>
      </c>
      <c r="K21" s="24">
        <v>1126.8196</v>
      </c>
      <c r="L21" s="25">
        <v>401.5095</v>
      </c>
      <c r="M21" s="23">
        <v>920.4085</v>
      </c>
      <c r="N21" s="24"/>
      <c r="O21" s="25">
        <v>369.3626</v>
      </c>
      <c r="P21" s="23">
        <v>1693.3543</v>
      </c>
      <c r="Q21" s="24"/>
      <c r="R21" s="26">
        <v>313.0192</v>
      </c>
      <c r="S21" s="23">
        <v>1435.046</v>
      </c>
      <c r="T21" s="27"/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5.609221999999999</v>
      </c>
      <c r="G30" s="102">
        <f>G31+G32</f>
        <v>3.651160000000001</v>
      </c>
      <c r="H30" s="102">
        <f aca="true" t="shared" si="1" ref="H30:S30">H31+H32</f>
        <v>3.094190000000001</v>
      </c>
      <c r="I30" s="52">
        <f t="shared" si="1"/>
        <v>-1.5663420000000006</v>
      </c>
      <c r="J30" s="52">
        <f t="shared" si="1"/>
        <v>-9.581300000000006</v>
      </c>
      <c r="K30" s="52">
        <f t="shared" si="1"/>
        <v>-8.11975</v>
      </c>
      <c r="L30" s="52">
        <f t="shared" si="1"/>
        <v>2.441705</v>
      </c>
      <c r="M30" s="52">
        <f t="shared" si="1"/>
        <v>4.733859000000001</v>
      </c>
      <c r="N30" s="52"/>
      <c r="O30" s="52">
        <f t="shared" si="1"/>
        <v>2.70625</v>
      </c>
      <c r="P30" s="52">
        <f t="shared" si="1"/>
        <v>10.526209999999999</v>
      </c>
      <c r="Q30" s="52"/>
      <c r="R30" s="52">
        <f t="shared" si="1"/>
        <v>2.29343</v>
      </c>
      <c r="S30" s="52">
        <f t="shared" si="1"/>
        <v>8.92051</v>
      </c>
      <c r="T30" s="52"/>
    </row>
    <row r="31" spans="3:20" ht="11.25">
      <c r="C31" s="5"/>
      <c r="D31" s="51" t="s">
        <v>124</v>
      </c>
      <c r="E31" s="45"/>
      <c r="F31" s="52">
        <f>-7230.484/1000</f>
        <v>-7.230484000000001</v>
      </c>
      <c r="G31" s="103">
        <f>-18538.12/1000</f>
        <v>-18.53812</v>
      </c>
      <c r="H31" s="103">
        <f>-15710.28/1000</f>
        <v>-15.710280000000001</v>
      </c>
      <c r="I31" s="52">
        <f>-10708.287/1000</f>
        <v>-10.708287</v>
      </c>
      <c r="J31" s="23">
        <f>-26128.22/1000</f>
        <v>-26.128220000000002</v>
      </c>
      <c r="K31" s="23">
        <f>-22142.56/1000</f>
        <v>-22.14256</v>
      </c>
      <c r="L31" s="25">
        <f>1179.183/1000</f>
        <v>1.179183</v>
      </c>
      <c r="M31" s="23">
        <f>2298.62/1000</f>
        <v>2.29862</v>
      </c>
      <c r="N31" s="24"/>
      <c r="O31" s="25">
        <f>1544.73/1000</f>
        <v>1.54473</v>
      </c>
      <c r="P31" s="23">
        <f>6045.37/1000</f>
        <v>6.04537</v>
      </c>
      <c r="Q31" s="24"/>
      <c r="R31" s="26">
        <f>1309.09/1000</f>
        <v>1.3090899999999999</v>
      </c>
      <c r="S31" s="23">
        <f>5123.19/1000</f>
        <v>5.123189999999999</v>
      </c>
      <c r="T31" s="27"/>
    </row>
    <row r="32" spans="3:20" ht="11.25">
      <c r="C32" s="5"/>
      <c r="D32" s="51" t="s">
        <v>125</v>
      </c>
      <c r="E32" s="45"/>
      <c r="F32" s="52">
        <f>12839.706/1000</f>
        <v>12.839706</v>
      </c>
      <c r="G32" s="103">
        <f>22189.28/1000</f>
        <v>22.18928</v>
      </c>
      <c r="H32" s="103">
        <f>18804.47/1000</f>
        <v>18.804470000000002</v>
      </c>
      <c r="I32" s="52">
        <f>9141.945/1000</f>
        <v>9.141945</v>
      </c>
      <c r="J32" s="23">
        <f>16546.92/1000</f>
        <v>16.546919999999997</v>
      </c>
      <c r="K32" s="23">
        <f>14022.81/1000</f>
        <v>14.02281</v>
      </c>
      <c r="L32" s="25">
        <f>1262.522/1000</f>
        <v>1.262522</v>
      </c>
      <c r="M32" s="23">
        <f>2435.239/1000</f>
        <v>2.435239</v>
      </c>
      <c r="N32" s="24"/>
      <c r="O32" s="25">
        <f>1161.52/1000</f>
        <v>1.1615199999999999</v>
      </c>
      <c r="P32" s="23">
        <f>4480.84/1000</f>
        <v>4.48084</v>
      </c>
      <c r="Q32" s="24"/>
      <c r="R32" s="26">
        <f>984.34/1000</f>
        <v>0.98434</v>
      </c>
      <c r="S32" s="23">
        <f>3797.32/1000</f>
        <v>3.79732</v>
      </c>
      <c r="T32" s="27"/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453.2541</v>
      </c>
      <c r="G35" s="29">
        <v>1085.5898</v>
      </c>
      <c r="H35" s="29">
        <v>919.9913</v>
      </c>
      <c r="I35" s="29">
        <v>269.6081</v>
      </c>
      <c r="J35" s="29">
        <v>695.5889</v>
      </c>
      <c r="K35" s="30">
        <v>589.4822</v>
      </c>
      <c r="L35" s="31">
        <v>70.5279</v>
      </c>
      <c r="M35" s="29">
        <v>113.1181</v>
      </c>
      <c r="N35" s="30"/>
      <c r="O35" s="31">
        <v>92.3916</v>
      </c>
      <c r="P35" s="29">
        <v>297.6093</v>
      </c>
      <c r="Q35" s="30"/>
      <c r="R35" s="32">
        <v>78.2979</v>
      </c>
      <c r="S35" s="29">
        <v>252.2113</v>
      </c>
      <c r="T35" s="33"/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tabSelected="1" zoomScalePageLayoutView="0" workbookViewId="0" topLeftCell="C7">
      <selection activeCell="H38" sqref="H38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11982.5285</v>
      </c>
      <c r="G13" s="76">
        <f>G14+G15+G18+G19+G20+G21+G23+G24+G25+G26</f>
        <v>57313.1129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11982.5285</v>
      </c>
      <c r="G25" s="78">
        <v>57313.1129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2016-08-08T06:54:52Z</dcterms:modified>
  <cp:category/>
  <cp:version/>
  <cp:contentType/>
  <cp:contentStatus/>
</cp:coreProperties>
</file>