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activeTab="0"/>
  </bookViews>
  <sheets>
    <sheet name="п. Пельвож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<sst xmlns="http://schemas.openxmlformats.org/spreadsheetml/2006/main" count="33" uniqueCount="32">
  <si>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</si>
  <si>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</si>
  <si>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</si>
  <si>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</si>
  <si>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</si>
  <si>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</si>
  <si>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</si>
  <si>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</si>
  <si>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</si>
  <si>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</si>
  <si>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</si>
  <si>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</si>
  <si>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</si>
  <si>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</si>
  <si>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</si>
  <si>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</si>
  <si>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</si>
  <si>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</si>
  <si>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</si>
  <si>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</si>
  <si>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</si>
  <si>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</si>
  <si>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</si>
  <si>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Д.Г. Зонова</t>
  </si>
  <si>
    <t>тел. : (34922) 5-45-78</t>
  </si>
  <si>
    <t>Исп.:   Ведущий инженер ОР</t>
  </si>
  <si>
    <t>кВт*ч</t>
  </si>
  <si>
    <t>тариф</t>
  </si>
  <si>
    <t>Сумма с НДС</t>
  </si>
  <si>
    <t xml:space="preserve">по электроэнергии п. Пельвож  за март 2019г. </t>
  </si>
  <si>
    <t>Корректировка к январю 2019:</t>
  </si>
  <si>
    <t>Полезный отпуск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</si>
</sst>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3" borderId="0" applyNumberFormat="0" applyBorder="0" applyAlignment="0" applyProtection="0"/>
    <xf numFmtId="0" fontId="22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4" fillId="2" borderId="0" applyNumberFormat="0" applyBorder="0" applyAlignment="0" applyProtection="0"/>
    <xf numFmtId="0" fontId="1" fillId="35" borderId="12" applyNumberFormat="0" applyFont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10" applyNumberFormat="0" applyFill="0" applyAlignment="0" applyProtection="0"/>
    <xf numFmtId="0" fontId="19" fillId="38" borderId="13" applyNumberFormat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9" fillId="0" borderId="1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172" fontId="9" fillId="0" borderId="30" xfId="0" applyNumberFormat="1" applyFont="1" applyFill="1" applyBorder="1" applyAlignment="1">
      <alignment/>
    </xf>
    <xf numFmtId="172" fontId="9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0" fillId="0" borderId="15" xfId="0" applyNumberFormat="1" applyFont="1" applyFill="1" applyBorder="1" applyAlignment="1">
      <alignment wrapText="1"/>
    </xf>
    <xf numFmtId="4" fontId="9" fillId="0" borderId="31" xfId="0" applyNumberFormat="1" applyFont="1" applyFill="1" applyBorder="1" applyAlignment="1">
      <alignment/>
    </xf>
    <xf numFmtId="172" fontId="9" fillId="0" borderId="28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172" fontId="3" fillId="0" borderId="34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/>
    </xf>
    <xf numFmtId="49" fontId="6" fillId="0" borderId="37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43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</cellXfs>
  <cellStyles count="155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4 2" xfId="60"/>
    <cellStyle name="Обычный 15" xfId="61"/>
    <cellStyle name="Обычный 16" xfId="62"/>
    <cellStyle name="Обычный 17" xfId="63"/>
    <cellStyle name="Обычный 18" xfId="64"/>
    <cellStyle name="Обычный 18 2" xfId="65"/>
    <cellStyle name="Обычный 19" xfId="66"/>
    <cellStyle name="Обычный 2" xfId="67"/>
    <cellStyle name="Обычный 2 2" xfId="68"/>
    <cellStyle name="Обычный 2 2 2" xfId="69"/>
    <cellStyle name="Обычный 20" xfId="70"/>
    <cellStyle name="Обычный 21" xfId="71"/>
    <cellStyle name="Обычный 22" xfId="72"/>
    <cellStyle name="Обычный 22 2" xfId="73"/>
    <cellStyle name="Обычный 23" xfId="74"/>
    <cellStyle name="Обычный 23 2" xfId="75"/>
    <cellStyle name="Обычный 24" xfId="76"/>
    <cellStyle name="Обычный 24 2" xfId="77"/>
    <cellStyle name="Обычный 25" xfId="78"/>
    <cellStyle name="Обычный 25 2" xfId="79"/>
    <cellStyle name="Обычный 26" xfId="80"/>
    <cellStyle name="Обычный 26 2" xfId="81"/>
    <cellStyle name="Обычный 27" xfId="82"/>
    <cellStyle name="Обычный 27 2" xfId="83"/>
    <cellStyle name="Обычный 28" xfId="84"/>
    <cellStyle name="Обычный 29" xfId="85"/>
    <cellStyle name="Обычный 3" xfId="86"/>
    <cellStyle name="Обычный 30" xfId="87"/>
    <cellStyle name="Обычный 31" xfId="88"/>
    <cellStyle name="Обычный 32" xfId="89"/>
    <cellStyle name="Обычный 33" xfId="90"/>
    <cellStyle name="Обычный 34" xfId="91"/>
    <cellStyle name="Обычный 35" xfId="92"/>
    <cellStyle name="Обычный 36" xfId="93"/>
    <cellStyle name="Обычный 37" xfId="94"/>
    <cellStyle name="Обычный 38" xfId="95"/>
    <cellStyle name="Обычный 39" xfId="96"/>
    <cellStyle name="Обычный 4" xfId="97"/>
    <cellStyle name="Обычный 4 2" xfId="98"/>
    <cellStyle name="Обычный 40" xfId="99"/>
    <cellStyle name="Обычный 41" xfId="100"/>
    <cellStyle name="Обычный 42" xfId="101"/>
    <cellStyle name="Обычный 43" xfId="102"/>
    <cellStyle name="Обычный 44" xfId="103"/>
    <cellStyle name="Обычный 45" xfId="104"/>
    <cellStyle name="Обычный 46" xfId="105"/>
    <cellStyle name="Обычный 47" xfId="106"/>
    <cellStyle name="Обычный 48" xfId="107"/>
    <cellStyle name="Обычный 49" xfId="108"/>
    <cellStyle name="Обычный 5" xfId="109"/>
    <cellStyle name="Обычный 5 2" xfId="110"/>
    <cellStyle name="Обычный 50" xfId="111"/>
    <cellStyle name="Обычный 51" xfId="112"/>
    <cellStyle name="Обычный 52" xfId="113"/>
    <cellStyle name="Обычный 53" xfId="114"/>
    <cellStyle name="Обычный 54" xfId="115"/>
    <cellStyle name="Обычный 55" xfId="116"/>
    <cellStyle name="Обычный 56" xfId="117"/>
    <cellStyle name="Обычный 57" xfId="118"/>
    <cellStyle name="Обычный 58" xfId="119"/>
    <cellStyle name="Обычный 6" xfId="120"/>
    <cellStyle name="Обычный 6 2" xfId="121"/>
    <cellStyle name="Обычный 7" xfId="122"/>
    <cellStyle name="Обычный 8" xfId="123"/>
    <cellStyle name="Обычный 9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  <cellStyle name="㼿" xfId="136"/>
    <cellStyle name="㼿 10" xfId="137"/>
    <cellStyle name="㼿 11" xfId="138"/>
    <cellStyle name="㼿 12" xfId="139"/>
    <cellStyle name="㼿 13" xfId="140"/>
    <cellStyle name="㼿 2" xfId="141"/>
    <cellStyle name="㼿 3" xfId="142"/>
    <cellStyle name="㼿 4" xfId="143"/>
    <cellStyle name="㼿 5" xfId="144"/>
    <cellStyle name="㼿 6" xfId="145"/>
    <cellStyle name="㼿 7" xfId="146"/>
    <cellStyle name="㼿 8" xfId="147"/>
    <cellStyle name="㼿 9" xfId="148"/>
    <cellStyle name="㼿?" xfId="149"/>
    <cellStyle name="㼿? 10" xfId="150"/>
    <cellStyle name="㼿? 11" xfId="151"/>
    <cellStyle name="㼿? 12" xfId="152"/>
    <cellStyle name="㼿? 13" xfId="153"/>
    <cellStyle name="㼿? 2" xfId="154"/>
    <cellStyle name="㼿? 3" xfId="155"/>
    <cellStyle name="㼿? 4" xfId="156"/>
    <cellStyle name="㼿? 5" xfId="157"/>
    <cellStyle name="㼿? 6" xfId="158"/>
    <cellStyle name="㼿? 7" xfId="159"/>
    <cellStyle name="㼿? 8" xfId="160"/>
    <cellStyle name="㼿? 9" xfId="161"/>
    <cellStyle name="㼿㼿" xfId="162"/>
    <cellStyle name="㼿㼿?" xfId="163"/>
    <cellStyle name="㼿㼿㼿" xfId="164"/>
    <cellStyle name="㼿㼿㼿?" xfId="165"/>
    <cellStyle name="㼿㼿㼿㼿" xfId="166"/>
    <cellStyle name="㼿㼿㼿㼿?" xfId="167"/>
    <cellStyle name="㼿㼿㼿㼿㼿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6.421875" style="0" customWidth="1"/>
    <col min="4" max="4" width="10.7109375" style="0" customWidth="1"/>
    <col min="6" max="6" width="11.140625" style="0" customWidth="1"/>
    <col min="7" max="7" width="11.00390625" style="0" customWidth="1"/>
    <col min="8" max="8" width="12.8515625" style="0" customWidth="1"/>
    <col min="9" max="9" width="14.00390625" style="0" customWidth="1"/>
    <col min="10" max="10" width="12.00390625" style="0" customWidth="1"/>
  </cols>
  <sheetData>
    <row r="1" spans="1:8" ht="12.75">
      <c r="A1" s="11"/>
      <c r="B1" s="1" t="s">
        <v>0</v>
      </c>
      <c r="C1" s="1"/>
      <c r="D1" s="2"/>
      <c r="E1" s="2"/>
      <c r="F1" s="69"/>
      <c r="G1" s="69"/>
      <c r="H1" s="41"/>
    </row>
    <row r="2" spans="1:8" ht="12.75">
      <c r="A2" s="11"/>
      <c r="B2" s="2"/>
      <c r="C2" s="2"/>
      <c r="D2" s="2"/>
      <c r="E2" s="2"/>
      <c r="F2" s="70"/>
      <c r="G2" s="71"/>
      <c r="H2" s="71"/>
    </row>
    <row r="3" spans="1:8" ht="12.75">
      <c r="A3" s="11"/>
      <c r="B3" s="2"/>
      <c r="C3" s="2"/>
      <c r="D3" s="2"/>
      <c r="E3" s="2"/>
      <c r="F3" s="70"/>
      <c r="G3" s="70"/>
      <c r="H3" s="70"/>
    </row>
    <row r="4" spans="1:8" ht="12.75">
      <c r="A4" s="11"/>
      <c r="B4" s="2"/>
      <c r="C4" s="2"/>
      <c r="D4" s="2"/>
      <c r="E4" s="2"/>
      <c r="F4" s="42"/>
      <c r="G4" s="42"/>
      <c r="H4" s="42"/>
    </row>
    <row r="5" spans="1:8" ht="12.75">
      <c r="A5" s="11"/>
      <c r="B5" s="2"/>
      <c r="C5" s="2"/>
      <c r="D5" s="2"/>
      <c r="E5" s="2"/>
      <c r="F5" s="43"/>
      <c r="G5" s="42"/>
      <c r="H5" s="42"/>
    </row>
    <row r="6" spans="1:8" ht="12.75">
      <c r="A6" s="11"/>
      <c r="B6" s="2"/>
      <c r="C6" s="2"/>
      <c r="D6" s="2"/>
      <c r="E6" s="2"/>
      <c r="F6" s="12"/>
      <c r="G6" s="13"/>
      <c r="H6" s="13"/>
    </row>
    <row r="7" spans="1:8" ht="18">
      <c r="A7" s="11"/>
      <c r="B7" s="14"/>
      <c r="C7" s="14"/>
      <c r="D7" s="15" t="s">
        <v>31</v>
      </c>
      <c r="E7" s="15"/>
      <c r="F7" s="16"/>
      <c r="G7" s="16"/>
      <c r="H7" s="16"/>
    </row>
    <row r="8" spans="1:8" ht="13.5" customHeight="1">
      <c r="A8" s="62" t="s">
        <v>29</v>
      </c>
      <c r="B8" s="62"/>
      <c r="C8" s="62"/>
      <c r="D8" s="62"/>
      <c r="E8" s="62"/>
      <c r="F8" s="62"/>
      <c r="G8" s="62"/>
      <c r="H8" s="62"/>
    </row>
    <row r="9" spans="1:8" ht="13.5" customHeight="1" thickBot="1">
      <c r="A9" s="63" t="s">
        <v>21</v>
      </c>
      <c r="B9" s="63"/>
      <c r="C9" s="63"/>
      <c r="D9" s="63"/>
      <c r="E9" s="63"/>
      <c r="F9" s="63"/>
      <c r="G9" s="63"/>
      <c r="H9" s="63"/>
    </row>
    <row r="10" spans="1:11" ht="23.25" thickBot="1">
      <c r="A10" s="6"/>
      <c r="B10" s="72" t="s">
        <v>4</v>
      </c>
      <c r="C10" s="73"/>
      <c r="D10" s="20" t="s">
        <v>26</v>
      </c>
      <c r="E10" s="18" t="s">
        <v>27</v>
      </c>
      <c r="F10" s="45" t="s">
        <v>22</v>
      </c>
      <c r="G10" s="7" t="s">
        <v>1</v>
      </c>
      <c r="H10" s="19" t="s">
        <v>28</v>
      </c>
      <c r="I10" s="5"/>
      <c r="J10" s="8"/>
      <c r="K10" s="3"/>
    </row>
    <row r="11" spans="1:11" ht="12.75">
      <c r="A11" s="9" t="s">
        <v>15</v>
      </c>
      <c r="B11" s="74" t="s">
        <v>2</v>
      </c>
      <c r="C11" s="75"/>
      <c r="D11" s="21">
        <f>D12+D13</f>
        <v>7401</v>
      </c>
      <c r="E11" s="39">
        <v>54.594</v>
      </c>
      <c r="F11" s="22">
        <f>F12+F13</f>
        <v>404050.19</v>
      </c>
      <c r="G11" s="22">
        <f>G12+G13</f>
        <v>80810.04</v>
      </c>
      <c r="H11" s="23">
        <f>H12+H13</f>
        <v>484860.23</v>
      </c>
      <c r="I11" s="5"/>
      <c r="J11" s="8"/>
      <c r="K11" s="17"/>
    </row>
    <row r="12" spans="1:11" ht="12.75">
      <c r="A12" s="10" t="s">
        <v>16</v>
      </c>
      <c r="B12" s="64" t="s">
        <v>5</v>
      </c>
      <c r="C12" s="65"/>
      <c r="D12" s="37">
        <v>2040</v>
      </c>
      <c r="E12" s="40">
        <v>54.594</v>
      </c>
      <c r="F12" s="38">
        <f>H12-G12</f>
        <v>111371.76</v>
      </c>
      <c r="G12" s="25">
        <f>H12*20%/120*100</f>
        <v>22274.35</v>
      </c>
      <c r="H12" s="26">
        <f>D12*E12*1.2</f>
        <v>133646.11</v>
      </c>
      <c r="I12" s="5"/>
      <c r="J12" s="8"/>
      <c r="K12" s="3"/>
    </row>
    <row r="13" spans="1:11" ht="12.75">
      <c r="A13" s="10" t="s">
        <v>17</v>
      </c>
      <c r="B13" s="64" t="s">
        <v>3</v>
      </c>
      <c r="C13" s="65"/>
      <c r="D13" s="37">
        <f>D14+D15</f>
        <v>5361</v>
      </c>
      <c r="E13" s="40">
        <v>54.594</v>
      </c>
      <c r="F13" s="38">
        <f>H13-G13</f>
        <v>292678.43</v>
      </c>
      <c r="G13" s="25">
        <f>G14+G15</f>
        <v>58535.69</v>
      </c>
      <c r="H13" s="26">
        <f>H14+H15</f>
        <v>351214.12</v>
      </c>
      <c r="I13" s="5"/>
      <c r="J13" s="8"/>
      <c r="K13" s="17"/>
    </row>
    <row r="14" spans="1:11" ht="12.75">
      <c r="A14" s="10" t="s">
        <v>13</v>
      </c>
      <c r="B14" s="64" t="s">
        <v>10</v>
      </c>
      <c r="C14" s="65"/>
      <c r="D14" s="37">
        <v>2392</v>
      </c>
      <c r="E14" s="40">
        <v>54.594</v>
      </c>
      <c r="F14" s="38">
        <f>H14-G14</f>
        <v>130588.85</v>
      </c>
      <c r="G14" s="25">
        <f>H14*20%/120*100</f>
        <v>26117.77</v>
      </c>
      <c r="H14" s="26">
        <f>D14*E14*1.2</f>
        <v>156706.62</v>
      </c>
      <c r="I14" s="5"/>
      <c r="J14" s="8"/>
      <c r="K14" s="3"/>
    </row>
    <row r="15" spans="1:11" ht="12.75">
      <c r="A15" s="10" t="s">
        <v>14</v>
      </c>
      <c r="B15" s="64" t="s">
        <v>6</v>
      </c>
      <c r="C15" s="65"/>
      <c r="D15" s="37">
        <f>D16+D17</f>
        <v>2969</v>
      </c>
      <c r="E15" s="40">
        <v>54.594</v>
      </c>
      <c r="F15" s="38">
        <f>H15-G15</f>
        <v>162089.58</v>
      </c>
      <c r="G15" s="26">
        <f>G16+G17</f>
        <v>32417.92</v>
      </c>
      <c r="H15" s="26">
        <f>H16+H17</f>
        <v>194507.5</v>
      </c>
      <c r="I15" s="5"/>
      <c r="J15" s="8"/>
      <c r="K15" s="3"/>
    </row>
    <row r="16" spans="1:11" ht="12.75">
      <c r="A16" s="10" t="s">
        <v>18</v>
      </c>
      <c r="B16" s="66" t="s">
        <v>12</v>
      </c>
      <c r="C16" s="67"/>
      <c r="D16" s="37">
        <v>536</v>
      </c>
      <c r="E16" s="40">
        <v>54.594</v>
      </c>
      <c r="F16" s="38">
        <f>D16*E16</f>
        <v>29262.38</v>
      </c>
      <c r="G16" s="25">
        <f>H16*20%/120*100</f>
        <v>5852.48</v>
      </c>
      <c r="H16" s="26">
        <f>F16*1.2</f>
        <v>35114.86</v>
      </c>
      <c r="I16" s="5"/>
      <c r="J16" s="8"/>
      <c r="K16" s="3"/>
    </row>
    <row r="17" spans="1:11" ht="12.75">
      <c r="A17" s="27" t="s">
        <v>18</v>
      </c>
      <c r="B17" s="68" t="s">
        <v>7</v>
      </c>
      <c r="C17" s="68"/>
      <c r="D17" s="28">
        <v>2433</v>
      </c>
      <c r="E17" s="40">
        <v>54.594</v>
      </c>
      <c r="F17" s="24">
        <f>E17*D17</f>
        <v>132827.2</v>
      </c>
      <c r="G17" s="25">
        <f>H17*20%/120*100</f>
        <v>26565.44</v>
      </c>
      <c r="H17" s="26">
        <f>F17*1.2</f>
        <v>159392.64</v>
      </c>
      <c r="I17" s="5"/>
      <c r="J17" s="8"/>
      <c r="K17" s="3"/>
    </row>
    <row r="18" spans="1:11" ht="12.75">
      <c r="A18" s="27" t="s">
        <v>19</v>
      </c>
      <c r="B18" s="58" t="s">
        <v>11</v>
      </c>
      <c r="C18" s="58"/>
      <c r="D18" s="29">
        <v>5492.848</v>
      </c>
      <c r="E18" s="24">
        <v>1.98</v>
      </c>
      <c r="F18" s="24">
        <f>H18-G18</f>
        <v>9063.2</v>
      </c>
      <c r="G18" s="25">
        <f>H18*20%/120*100</f>
        <v>1812.64</v>
      </c>
      <c r="H18" s="30">
        <v>10875.84</v>
      </c>
      <c r="I18" s="35"/>
      <c r="J18" s="8"/>
      <c r="K18" s="4"/>
    </row>
    <row r="19" spans="1:11" ht="12.75">
      <c r="A19" s="27"/>
      <c r="B19" s="58"/>
      <c r="C19" s="58"/>
      <c r="D19" s="29">
        <v>-1375.08</v>
      </c>
      <c r="E19" s="24">
        <v>2.01</v>
      </c>
      <c r="F19" s="24">
        <f>H19-G19</f>
        <v>-2303.26</v>
      </c>
      <c r="G19" s="25">
        <f>H19*20%/120*100</f>
        <v>-460.65</v>
      </c>
      <c r="H19" s="30">
        <v>-2763.91</v>
      </c>
      <c r="I19" s="35"/>
      <c r="J19" s="8"/>
      <c r="K19" s="4"/>
    </row>
    <row r="20" spans="1:11" ht="12.75">
      <c r="A20" s="50"/>
      <c r="B20" s="59"/>
      <c r="C20" s="59"/>
      <c r="D20" s="51">
        <v>-658.091</v>
      </c>
      <c r="E20" s="52">
        <v>0.99</v>
      </c>
      <c r="F20" s="52">
        <f>H20-G20</f>
        <v>-542.92</v>
      </c>
      <c r="G20" s="53">
        <f>H20*20%/120*100</f>
        <v>-108.59</v>
      </c>
      <c r="H20" s="54">
        <v>-651.51</v>
      </c>
      <c r="I20" s="35"/>
      <c r="J20" s="8"/>
      <c r="K20" s="4"/>
    </row>
    <row r="21" spans="1:11" ht="12.75">
      <c r="A21" s="57"/>
      <c r="B21" s="78" t="s">
        <v>30</v>
      </c>
      <c r="C21" s="79"/>
      <c r="D21" s="55"/>
      <c r="E21" s="56"/>
      <c r="F21" s="56"/>
      <c r="G21" s="46"/>
      <c r="H21" s="30"/>
      <c r="I21" s="35"/>
      <c r="J21" s="8"/>
      <c r="K21" s="4"/>
    </row>
    <row r="22" spans="1:11" ht="12.75">
      <c r="A22" s="57"/>
      <c r="B22" s="78"/>
      <c r="C22" s="79"/>
      <c r="D22" s="55">
        <v>-7430.177</v>
      </c>
      <c r="E22" s="24">
        <v>1.98</v>
      </c>
      <c r="F22" s="56">
        <f>H22/1.2</f>
        <v>-12259.79</v>
      </c>
      <c r="G22" s="46">
        <f aca="true" t="shared" si="0" ref="G22:G27">H22-F22</f>
        <v>-2451.96</v>
      </c>
      <c r="H22" s="30">
        <f aca="true" t="shared" si="1" ref="H22:H27">D22*E22</f>
        <v>-14711.75</v>
      </c>
      <c r="I22" s="35"/>
      <c r="J22" s="8"/>
      <c r="K22" s="4"/>
    </row>
    <row r="23" spans="1:11" ht="12.75">
      <c r="A23" s="57"/>
      <c r="B23" s="78"/>
      <c r="C23" s="79"/>
      <c r="D23" s="55">
        <v>-9162.871</v>
      </c>
      <c r="E23" s="24">
        <v>2.01</v>
      </c>
      <c r="F23" s="56">
        <f>H23/1.2</f>
        <v>-15347.81</v>
      </c>
      <c r="G23" s="46">
        <f t="shared" si="0"/>
        <v>-3069.56</v>
      </c>
      <c r="H23" s="30">
        <f t="shared" si="1"/>
        <v>-18417.37</v>
      </c>
      <c r="I23" s="35"/>
      <c r="J23" s="8"/>
      <c r="K23" s="4"/>
    </row>
    <row r="24" spans="1:11" ht="12.75">
      <c r="A24" s="57"/>
      <c r="B24" s="78"/>
      <c r="C24" s="79"/>
      <c r="D24" s="55">
        <v>-4834.092</v>
      </c>
      <c r="E24" s="52">
        <v>0.99</v>
      </c>
      <c r="F24" s="56">
        <f>H24/1.2+0.01</f>
        <v>-3988.12</v>
      </c>
      <c r="G24" s="46">
        <f t="shared" si="0"/>
        <v>-797.63</v>
      </c>
      <c r="H24" s="30">
        <f t="shared" si="1"/>
        <v>-4785.75</v>
      </c>
      <c r="I24" s="35"/>
      <c r="J24" s="8"/>
      <c r="K24" s="4"/>
    </row>
    <row r="25" spans="1:11" ht="12.75">
      <c r="A25" s="57"/>
      <c r="B25" s="78"/>
      <c r="C25" s="79"/>
      <c r="D25" s="55">
        <v>10582.374</v>
      </c>
      <c r="E25" s="24">
        <v>1.98</v>
      </c>
      <c r="F25" s="56">
        <f>H25/1.2</f>
        <v>17460.92</v>
      </c>
      <c r="G25" s="46">
        <f t="shared" si="0"/>
        <v>3492.18</v>
      </c>
      <c r="H25" s="30">
        <f t="shared" si="1"/>
        <v>20953.1</v>
      </c>
      <c r="I25" s="35"/>
      <c r="J25" s="8"/>
      <c r="K25" s="4"/>
    </row>
    <row r="26" spans="1:11" ht="12.75">
      <c r="A26" s="57"/>
      <c r="B26" s="78"/>
      <c r="C26" s="79"/>
      <c r="D26" s="55">
        <v>13083.303</v>
      </c>
      <c r="E26" s="24">
        <v>2.01</v>
      </c>
      <c r="F26" s="56">
        <f>H26/1.2</f>
        <v>21914.53</v>
      </c>
      <c r="G26" s="46">
        <f t="shared" si="0"/>
        <v>4382.91</v>
      </c>
      <c r="H26" s="30">
        <f t="shared" si="1"/>
        <v>26297.44</v>
      </c>
      <c r="I26" s="35"/>
      <c r="J26" s="8"/>
      <c r="K26" s="4"/>
    </row>
    <row r="27" spans="1:11" ht="13.5" thickBot="1">
      <c r="A27" s="48"/>
      <c r="B27" s="76"/>
      <c r="C27" s="77"/>
      <c r="D27" s="49">
        <v>6933.747</v>
      </c>
      <c r="E27" s="52">
        <v>0.99</v>
      </c>
      <c r="F27" s="56">
        <f>H27/1.2</f>
        <v>5720.34</v>
      </c>
      <c r="G27" s="46">
        <f t="shared" si="0"/>
        <v>1144.07</v>
      </c>
      <c r="H27" s="30">
        <f t="shared" si="1"/>
        <v>6864.41</v>
      </c>
      <c r="I27" s="35"/>
      <c r="J27" s="8"/>
      <c r="K27" s="4"/>
    </row>
    <row r="28" spans="1:11" ht="13.5" thickBot="1">
      <c r="A28" s="31" t="s">
        <v>20</v>
      </c>
      <c r="B28" s="60" t="s">
        <v>8</v>
      </c>
      <c r="C28" s="60"/>
      <c r="D28" s="47">
        <f>D18+D20+D19+D22+D23+D24+D25+D26+D27</f>
        <v>12631.961</v>
      </c>
      <c r="E28" s="7"/>
      <c r="F28" s="34">
        <f>F18+F19+F20+F22+F23+F24+F25+F26+F27</f>
        <v>19717.09</v>
      </c>
      <c r="G28" s="34">
        <f>G18+G19+G20+G22+G23+G24+G25+G26+G27</f>
        <v>3943.41</v>
      </c>
      <c r="H28" s="34">
        <f>H18+H19+H20+H22+H23+H24+H25+H26+H27</f>
        <v>23660.5</v>
      </c>
      <c r="I28" s="35"/>
      <c r="J28" s="36"/>
      <c r="K28" s="2"/>
    </row>
    <row r="29" spans="1:11" ht="13.5" thickBot="1">
      <c r="A29" s="31"/>
      <c r="B29" s="61" t="s">
        <v>9</v>
      </c>
      <c r="C29" s="61"/>
      <c r="D29" s="32">
        <f>D11+D28</f>
        <v>20032.961</v>
      </c>
      <c r="E29" s="7"/>
      <c r="F29" s="33">
        <f>F11+F28</f>
        <v>423767.28</v>
      </c>
      <c r="G29" s="33">
        <f>G11+G28</f>
        <v>84753.45</v>
      </c>
      <c r="H29" s="34">
        <f>H11+H28</f>
        <v>508520.73</v>
      </c>
      <c r="I29" s="5"/>
      <c r="J29" s="8"/>
      <c r="K29" s="2"/>
    </row>
    <row r="30" ht="12.75">
      <c r="J30" s="44"/>
    </row>
    <row r="41" ht="12.75">
      <c r="A41" t="s">
        <v>25</v>
      </c>
    </row>
    <row r="42" ht="12.75">
      <c r="B42" t="s">
        <v>23</v>
      </c>
    </row>
    <row r="43" ht="12.75">
      <c r="A43" t="s">
        <v>24</v>
      </c>
    </row>
  </sheetData>
  <sheetProtection/>
  <mergeCells count="25">
    <mergeCell ref="B27:C27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F1:G1"/>
    <mergeCell ref="F2:H2"/>
    <mergeCell ref="F3:H3"/>
    <mergeCell ref="B10:C10"/>
    <mergeCell ref="B11:C11"/>
    <mergeCell ref="B18:C18"/>
    <mergeCell ref="B19:C19"/>
    <mergeCell ref="B20:C20"/>
    <mergeCell ref="B28:C28"/>
    <mergeCell ref="B29:C29"/>
    <mergeCell ref="A8:H8"/>
    <mergeCell ref="A9:H9"/>
    <mergeCell ref="B12:C12"/>
    <mergeCell ref="B13:C13"/>
    <mergeCell ref="B14:C14"/>
  </mergeCells>
  <printOptions/>
  <pageMargins left="0.1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2019-04-23T05:00:06Z</cp:lastPrinted>
  <dcterms:modified xsi:type="dcterms:W3CDTF">2019-08-16T05:20:28Z</dcterms:modified>
  <cp:category/>
  <cp:version/>
  <cp:contentType/>
  <cp:contentStatus/>
</cp:coreProperties>
</file>